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1340" windowHeight="6540" tabRatio="928" activeTab="0"/>
  </bookViews>
  <sheets>
    <sheet name="تركيب كشت استان " sheetId="1" r:id="rId1"/>
    <sheet name="سالانه نطنز" sheetId="2" r:id="rId2"/>
    <sheet name="سالانه استان" sheetId="3" r:id="rId3"/>
    <sheet name="سالانه شهرستانها" sheetId="4" state="hidden" r:id="rId4"/>
  </sheets>
  <definedNames>
    <definedName name="_xlnm._FilterDatabase" localSheetId="3" hidden="1">'سالانه شهرستانها'!$B$1:$D$1440</definedName>
  </definedNames>
  <calcPr fullCalcOnLoad="1"/>
</workbook>
</file>

<file path=xl/sharedStrings.xml><?xml version="1.0" encoding="utf-8"?>
<sst xmlns="http://schemas.openxmlformats.org/spreadsheetml/2006/main" count="4481" uniqueCount="120">
  <si>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</si>
  <si>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</si>
  <si>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</si>
  <si>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</si>
  <si>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</si>
  <si>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</si>
  <si>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</si>
  <si>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</si>
  <si>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</si>
  <si>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</si>
  <si>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</si>
  <si>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</si>
  <si>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</si>
  <si>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</si>
  <si>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</si>
  <si>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</si>
  <si>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</si>
  <si>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</si>
  <si>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</si>
  <si>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</si>
  <si>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</si>
  <si>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</si>
  <si>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</si>
  <si>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</si>
  <si>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</si>
  <si>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</si>
  <si>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</si>
  <si>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</si>
  <si>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</si>
  <si>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</si>
  <si>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</si>
  <si>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</si>
  <si>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</si>
  <si>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</si>
  <si>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</si>
  <si>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</si>
  <si>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</si>
  <si>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</si>
  <si>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</si>
  <si>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</si>
  <si>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</si>
  <si>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</si>
  <si>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</si>
  <si>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</si>
  <si>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</si>
  <si>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</si>
  <si>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</si>
  <si>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</si>
  <si>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</si>
  <si>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</si>
  <si>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</si>
  <si>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</si>
  <si>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</si>
  <si>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</si>
  <si>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</si>
  <si>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</si>
  <si>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</si>
  <si>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</si>
  <si>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</si>
  <si>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</si>
  <si>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</si>
  <si>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</si>
  <si>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</si>
  <si>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</si>
  <si>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</si>
  <si>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</si>
  <si>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</si>
  <si>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</si>
  <si>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</si>
  <si>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</si>
  <si>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</si>
  <si>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</si>
  <si>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</si>
  <si>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</si>
  <si>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</si>
  <si>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</si>
  <si>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</si>
  <si>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</si>
  <si>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</si>
  <si>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</si>
  <si>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</si>
  <si>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</si>
  <si>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</si>
  <si>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</si>
  <si>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</si>
  <si>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</si>
  <si>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</si>
  <si>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</si>
  <si>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</si>
  <si>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</si>
  <si>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</si>
  <si>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</si>
  <si>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</si>
  <si>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</si>
  <si>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</si>
  <si>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رديف</t>
  </si>
  <si>
    <t xml:space="preserve">ابي </t>
  </si>
  <si>
    <t>جمع كل</t>
  </si>
  <si>
    <t>سطوح زير كشت (هكتار)</t>
  </si>
  <si>
    <t xml:space="preserve">جمع سطوح زير كشت ابي وديم </t>
  </si>
  <si>
    <t>نسبت به كل اراضي زراعتهاي سالانه (درصد)</t>
  </si>
  <si>
    <t>درصد</t>
  </si>
  <si>
    <t xml:space="preserve">ديم </t>
  </si>
  <si>
    <t>غلا ت</t>
  </si>
  <si>
    <t xml:space="preserve">حبوبا ت </t>
  </si>
  <si>
    <t>محصولا ت جا ليزي</t>
  </si>
  <si>
    <t xml:space="preserve">سبزيجا ت </t>
  </si>
  <si>
    <t>محصولا ت علوفه اي</t>
  </si>
  <si>
    <t>نباتا ت صنعتي</t>
  </si>
  <si>
    <t>ساير</t>
  </si>
  <si>
    <t>ساير محصولا ت</t>
  </si>
  <si>
    <t>خور وبیابانک</t>
  </si>
  <si>
    <t xml:space="preserve"> سطح كا شت ،توليد وعملكرد محصولا ت سالانه استان اصفهان  سا ل زراعي89-88</t>
  </si>
  <si>
    <t xml:space="preserve"> سطح كا شت ،توليد وعملكرد محصولا ت سالانه شهرستان نطنز سا ل زراعي89-88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</si>
  <si>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</si>
  <si>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</si>
  <si>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</si>
  <si>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</si>
  <si>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</si>
  <si>
    <t>تركيب كشت محصولا ت زراعي سالانه آبي وديم استان اصفهان در سال زرعي89-88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</si>
</sst>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  <numFmt numFmtId="176" formatCode="#,##0;[Red]#,##0"/>
    <numFmt numFmtId="177" formatCode="0;[Red]0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###,###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0.0;[Red]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2  Aria"/>
      <family val="0"/>
    </font>
    <font>
      <b/>
      <sz val="22"/>
      <name val="Arial (Arabic)"/>
      <family val="2"/>
    </font>
    <font>
      <b/>
      <sz val="24"/>
      <name val="B Elham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 vertical="center" wrapText="1"/>
    </xf>
    <xf numFmtId="172" fontId="7" fillId="0" borderId="1" xfId="0" applyNumberFormat="1" applyFont="1" applyBorder="1" applyAlignment="1">
      <alignment vertical="center" wrapText="1"/>
    </xf>
    <xf numFmtId="172" fontId="7" fillId="0" borderId="0" xfId="0" applyNumberFormat="1" applyFont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5" fillId="0" borderId="1" xfId="0" applyNumberFormat="1" applyFont="1" applyBorder="1" applyAlignment="1">
      <alignment/>
    </xf>
    <xf numFmtId="172" fontId="6" fillId="0" borderId="0" xfId="0" applyNumberFormat="1" applyFont="1" applyAlignment="1">
      <alignment vertical="center"/>
    </xf>
    <xf numFmtId="172" fontId="0" fillId="0" borderId="0" xfId="0" applyNumberFormat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3" borderId="1" xfId="0" applyNumberFormat="1" applyFont="1" applyFill="1" applyBorder="1" applyAlignment="1">
      <alignment/>
    </xf>
    <xf numFmtId="172" fontId="5" fillId="3" borderId="5" xfId="0" applyNumberFormat="1" applyFont="1" applyFill="1" applyBorder="1" applyAlignment="1">
      <alignment/>
    </xf>
    <xf numFmtId="172" fontId="5" fillId="0" borderId="5" xfId="0" applyNumberFormat="1" applyFont="1" applyBorder="1" applyAlignment="1">
      <alignment/>
    </xf>
    <xf numFmtId="172" fontId="5" fillId="4" borderId="1" xfId="0" applyNumberFormat="1" applyFont="1" applyFill="1" applyBorder="1" applyAlignment="1">
      <alignment/>
    </xf>
    <xf numFmtId="172" fontId="5" fillId="4" borderId="5" xfId="0" applyNumberFormat="1" applyFont="1" applyFill="1" applyBorder="1" applyAlignment="1">
      <alignment/>
    </xf>
    <xf numFmtId="172" fontId="5" fillId="6" borderId="1" xfId="0" applyNumberFormat="1" applyFont="1" applyFill="1" applyBorder="1" applyAlignment="1">
      <alignment/>
    </xf>
    <xf numFmtId="172" fontId="5" fillId="6" borderId="5" xfId="0" applyNumberFormat="1" applyFont="1" applyFill="1" applyBorder="1" applyAlignment="1">
      <alignment/>
    </xf>
    <xf numFmtId="172" fontId="5" fillId="7" borderId="1" xfId="0" applyNumberFormat="1" applyFont="1" applyFill="1" applyBorder="1" applyAlignment="1">
      <alignment/>
    </xf>
    <xf numFmtId="172" fontId="5" fillId="7" borderId="5" xfId="0" applyNumberFormat="1" applyFont="1" applyFill="1" applyBorder="1" applyAlignment="1">
      <alignment/>
    </xf>
    <xf numFmtId="2" fontId="7" fillId="0" borderId="1" xfId="0" applyNumberFormat="1" applyFont="1" applyBorder="1" applyAlignment="1">
      <alignment vertical="center" wrapText="1"/>
    </xf>
    <xf numFmtId="174" fontId="5" fillId="0" borderId="1" xfId="0" applyNumberFormat="1" applyFont="1" applyBorder="1" applyAlignment="1">
      <alignment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172" fontId="7" fillId="0" borderId="1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172" fontId="5" fillId="4" borderId="0" xfId="0" applyNumberFormat="1" applyFont="1" applyFill="1" applyAlignment="1">
      <alignment/>
    </xf>
    <xf numFmtId="1" fontId="5" fillId="4" borderId="0" xfId="0" applyNumberFormat="1" applyFont="1" applyFill="1" applyAlignment="1">
      <alignment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97" fontId="5" fillId="0" borderId="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4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6"/>
  <sheetViews>
    <sheetView rightToLeft="1" tabSelected="1" workbookViewId="0" topLeftCell="A1">
      <selection activeCell="F25" sqref="F25"/>
    </sheetView>
  </sheetViews>
  <sheetFormatPr defaultColWidth="9.140625" defaultRowHeight="12.75"/>
  <cols>
    <col min="1" max="1" width="3.7109375" style="15" customWidth="1"/>
    <col min="2" max="2" width="9.140625" style="15" hidden="1" customWidth="1"/>
    <col min="3" max="3" width="6.140625" style="15" customWidth="1"/>
    <col min="4" max="5" width="14.8515625" style="15" customWidth="1"/>
    <col min="6" max="6" width="10.28125" style="15" bestFit="1" customWidth="1"/>
    <col min="7" max="9" width="9.140625" style="15" customWidth="1"/>
    <col min="10" max="10" width="13.140625" style="15" customWidth="1"/>
    <col min="11" max="11" width="14.00390625" style="15" customWidth="1"/>
    <col min="12" max="12" width="9.140625" style="15" customWidth="1"/>
    <col min="13" max="13" width="11.140625" style="18" customWidth="1"/>
    <col min="14" max="23" width="9.140625" style="18" customWidth="1"/>
    <col min="24" max="16384" width="9.140625" style="15" customWidth="1"/>
  </cols>
  <sheetData>
    <row r="1" spans="2:29" ht="33" customHeight="1">
      <c r="B1" s="92" t="s">
        <v>119</v>
      </c>
      <c r="C1" s="92"/>
      <c r="D1" s="92"/>
      <c r="E1" s="92"/>
      <c r="F1" s="92"/>
      <c r="G1" s="92"/>
      <c r="H1" s="92"/>
      <c r="I1" s="92"/>
      <c r="J1" s="92"/>
      <c r="K1" s="92"/>
      <c r="S1" s="15"/>
      <c r="U1" s="15"/>
      <c r="X1" s="18"/>
      <c r="Y1" s="18"/>
      <c r="Z1" s="18"/>
      <c r="AA1" s="18"/>
      <c r="AC1" s="18"/>
    </row>
    <row r="2" spans="2:29" ht="10.5" customHeight="1">
      <c r="B2" s="93"/>
      <c r="C2" s="94"/>
      <c r="D2" s="94"/>
      <c r="E2" s="94"/>
      <c r="F2" s="94"/>
      <c r="G2" s="94"/>
      <c r="H2" s="94"/>
      <c r="I2" s="94"/>
      <c r="J2" s="94"/>
      <c r="K2" s="94"/>
      <c r="S2" s="15"/>
      <c r="U2" s="15"/>
      <c r="X2" s="18"/>
      <c r="Y2" s="18"/>
      <c r="Z2" s="18"/>
      <c r="AA2" s="18"/>
      <c r="AC2" s="18"/>
    </row>
    <row r="3" spans="2:29" s="77" customFormat="1" ht="21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15"/>
      <c r="M3" s="18"/>
      <c r="N3" s="18"/>
      <c r="O3" s="18"/>
      <c r="P3" s="18"/>
      <c r="Q3" s="18"/>
      <c r="R3" s="18"/>
      <c r="S3" s="15"/>
      <c r="T3" s="18"/>
      <c r="U3" s="15"/>
      <c r="V3" s="18"/>
      <c r="W3" s="18"/>
      <c r="X3" s="18"/>
      <c r="Y3" s="18"/>
      <c r="Z3" s="18"/>
      <c r="AA3" s="18"/>
      <c r="AB3" s="15"/>
      <c r="AC3" s="18"/>
    </row>
    <row r="4" spans="2:23" ht="18" customHeight="1">
      <c r="B4" s="18"/>
      <c r="C4" s="91" t="s">
        <v>95</v>
      </c>
      <c r="D4" s="91" t="s">
        <v>52</v>
      </c>
      <c r="E4" s="91"/>
      <c r="F4" s="91" t="s">
        <v>98</v>
      </c>
      <c r="G4" s="91"/>
      <c r="H4" s="91"/>
      <c r="I4" s="91"/>
      <c r="J4" s="91" t="s">
        <v>99</v>
      </c>
      <c r="K4" s="91" t="s">
        <v>100</v>
      </c>
      <c r="S4" s="15"/>
      <c r="U4" s="15"/>
      <c r="V4" s="15"/>
      <c r="W4" s="15"/>
    </row>
    <row r="5" spans="2:23" ht="18" customHeight="1">
      <c r="B5" s="18"/>
      <c r="C5" s="91"/>
      <c r="D5" s="91"/>
      <c r="E5" s="91"/>
      <c r="F5" s="91"/>
      <c r="G5" s="91"/>
      <c r="H5" s="91"/>
      <c r="I5" s="91"/>
      <c r="J5" s="91"/>
      <c r="K5" s="91"/>
      <c r="S5" s="15"/>
      <c r="U5" s="15"/>
      <c r="V5" s="15"/>
      <c r="W5" s="15"/>
    </row>
    <row r="6" spans="2:23" ht="18" customHeight="1">
      <c r="B6" s="18"/>
      <c r="C6" s="91"/>
      <c r="D6" s="91"/>
      <c r="E6" s="91"/>
      <c r="F6" s="16" t="s">
        <v>96</v>
      </c>
      <c r="G6" s="16" t="s">
        <v>101</v>
      </c>
      <c r="H6" s="16" t="s">
        <v>102</v>
      </c>
      <c r="I6" s="16" t="s">
        <v>101</v>
      </c>
      <c r="J6" s="91"/>
      <c r="K6" s="91"/>
      <c r="S6" s="15"/>
      <c r="U6" s="15"/>
      <c r="V6" s="15"/>
      <c r="W6" s="15"/>
    </row>
    <row r="7" spans="2:18" ht="19.5" customHeight="1">
      <c r="B7" s="18"/>
      <c r="C7" s="72">
        <v>1</v>
      </c>
      <c r="D7" s="90" t="s">
        <v>103</v>
      </c>
      <c r="E7" s="90"/>
      <c r="F7" s="72">
        <v>153398</v>
      </c>
      <c r="G7" s="75">
        <f aca="true" t="shared" si="0" ref="G7:G15">(F7/$F$15)*100</f>
        <v>59.61741752945932</v>
      </c>
      <c r="H7" s="72">
        <v>25016</v>
      </c>
      <c r="I7" s="73">
        <f>(H7/$H$15)*100</f>
        <v>90.39205058717253</v>
      </c>
      <c r="J7" s="72">
        <f aca="true" t="shared" si="1" ref="J7:J15">F7+H7</f>
        <v>178414</v>
      </c>
      <c r="K7" s="73">
        <f aca="true" t="shared" si="2" ref="K7:K15">(J7/$J$15)*100</f>
        <v>62.60601658367809</v>
      </c>
      <c r="N7" s="19"/>
      <c r="P7" s="74"/>
      <c r="R7" s="74"/>
    </row>
    <row r="8" spans="2:18" ht="19.5" customHeight="1">
      <c r="B8" s="18"/>
      <c r="C8" s="72">
        <v>2</v>
      </c>
      <c r="D8" s="90" t="s">
        <v>104</v>
      </c>
      <c r="E8" s="90"/>
      <c r="F8" s="72">
        <v>2402</v>
      </c>
      <c r="G8" s="75">
        <f t="shared" si="0"/>
        <v>0.9335261014208873</v>
      </c>
      <c r="H8" s="72">
        <v>1968</v>
      </c>
      <c r="I8" s="73">
        <f>(H8/$H$15)*100</f>
        <v>7.111111111111111</v>
      </c>
      <c r="J8" s="72">
        <f t="shared" si="1"/>
        <v>4370</v>
      </c>
      <c r="K8" s="73">
        <f t="shared" si="2"/>
        <v>1.5334463241151102</v>
      </c>
      <c r="N8" s="19"/>
      <c r="P8" s="74"/>
      <c r="R8" s="74"/>
    </row>
    <row r="9" spans="2:18" ht="19.5" customHeight="1">
      <c r="B9" s="18"/>
      <c r="C9" s="72">
        <v>3</v>
      </c>
      <c r="D9" s="72" t="s">
        <v>105</v>
      </c>
      <c r="E9" s="72"/>
      <c r="F9" s="72">
        <v>8359.5</v>
      </c>
      <c r="G9" s="75">
        <f t="shared" si="0"/>
        <v>3.248880701427106</v>
      </c>
      <c r="H9" s="72"/>
      <c r="I9" s="73"/>
      <c r="J9" s="72">
        <f t="shared" si="1"/>
        <v>8359.5</v>
      </c>
      <c r="K9" s="73">
        <f t="shared" si="2"/>
        <v>2.933374038087017</v>
      </c>
      <c r="N9" s="19"/>
      <c r="P9" s="74"/>
      <c r="R9" s="74"/>
    </row>
    <row r="10" spans="2:18" ht="19.5" customHeight="1">
      <c r="B10" s="18"/>
      <c r="C10" s="72">
        <v>4</v>
      </c>
      <c r="D10" s="90" t="s">
        <v>106</v>
      </c>
      <c r="E10" s="90"/>
      <c r="F10" s="72">
        <v>26455</v>
      </c>
      <c r="G10" s="75">
        <f t="shared" si="0"/>
        <v>10.281612411777509</v>
      </c>
      <c r="H10" s="72"/>
      <c r="I10" s="73"/>
      <c r="J10" s="72">
        <f t="shared" si="1"/>
        <v>26455</v>
      </c>
      <c r="K10" s="73">
        <f t="shared" si="2"/>
        <v>9.28314016120486</v>
      </c>
      <c r="N10" s="19"/>
      <c r="P10" s="74"/>
      <c r="R10" s="74"/>
    </row>
    <row r="11" spans="2:18" ht="19.5" customHeight="1">
      <c r="B11" s="18"/>
      <c r="C11" s="72">
        <v>5</v>
      </c>
      <c r="D11" s="72" t="s">
        <v>107</v>
      </c>
      <c r="E11" s="72"/>
      <c r="F11" s="72">
        <v>53961</v>
      </c>
      <c r="G11" s="75">
        <f t="shared" si="0"/>
        <v>20.97169107359388</v>
      </c>
      <c r="H11" s="72">
        <v>691</v>
      </c>
      <c r="I11" s="73">
        <f>(H11/$H$15)*100</f>
        <v>2.4968383017163505</v>
      </c>
      <c r="J11" s="72">
        <f t="shared" si="1"/>
        <v>54652</v>
      </c>
      <c r="K11" s="73">
        <f t="shared" si="2"/>
        <v>19.177553433761783</v>
      </c>
      <c r="N11" s="19"/>
      <c r="P11" s="74"/>
      <c r="R11" s="74"/>
    </row>
    <row r="12" spans="2:18" ht="19.5" customHeight="1">
      <c r="B12" s="18"/>
      <c r="C12" s="72">
        <v>6</v>
      </c>
      <c r="D12" s="91" t="s">
        <v>108</v>
      </c>
      <c r="E12" s="72" t="s">
        <v>66</v>
      </c>
      <c r="F12" s="72">
        <v>2583</v>
      </c>
      <c r="G12" s="75">
        <f t="shared" si="0"/>
        <v>1.0038709075645929</v>
      </c>
      <c r="H12" s="72"/>
      <c r="I12" s="73"/>
      <c r="J12" s="72">
        <f t="shared" si="1"/>
        <v>2583</v>
      </c>
      <c r="K12" s="73">
        <f t="shared" si="2"/>
        <v>0.906382575558199</v>
      </c>
      <c r="N12" s="19"/>
      <c r="P12" s="74"/>
      <c r="R12" s="74"/>
    </row>
    <row r="13" spans="2:18" ht="19.5" customHeight="1">
      <c r="B13" s="18"/>
      <c r="C13" s="72">
        <v>7</v>
      </c>
      <c r="D13" s="91"/>
      <c r="E13" s="72" t="s">
        <v>109</v>
      </c>
      <c r="F13" s="72">
        <v>7417</v>
      </c>
      <c r="G13" s="75">
        <f t="shared" si="0"/>
        <v>2.8825824705406835</v>
      </c>
      <c r="H13" s="72"/>
      <c r="I13" s="73"/>
      <c r="J13" s="72">
        <f t="shared" si="1"/>
        <v>7417</v>
      </c>
      <c r="K13" s="73">
        <f t="shared" si="2"/>
        <v>2.6026479144077284</v>
      </c>
      <c r="N13" s="19"/>
      <c r="P13" s="74"/>
      <c r="R13" s="74"/>
    </row>
    <row r="14" spans="2:18" ht="19.5" customHeight="1">
      <c r="B14" s="18"/>
      <c r="C14" s="72">
        <v>8</v>
      </c>
      <c r="D14" s="90" t="s">
        <v>110</v>
      </c>
      <c r="E14" s="90"/>
      <c r="F14" s="72">
        <v>2728.5</v>
      </c>
      <c r="G14" s="75">
        <f t="shared" si="0"/>
        <v>1.0604188042160245</v>
      </c>
      <c r="H14" s="72"/>
      <c r="I14" s="73"/>
      <c r="J14" s="72">
        <f t="shared" si="1"/>
        <v>2728.5</v>
      </c>
      <c r="K14" s="73">
        <f t="shared" si="2"/>
        <v>0.9574389691872033</v>
      </c>
      <c r="N14" s="19"/>
      <c r="P14" s="74"/>
      <c r="R14" s="74"/>
    </row>
    <row r="15" spans="3:18" ht="19.5" customHeight="1">
      <c r="C15" s="90" t="s">
        <v>97</v>
      </c>
      <c r="D15" s="90"/>
      <c r="E15" s="90"/>
      <c r="F15" s="73">
        <f>SUM(F7:F14)</f>
        <v>257304</v>
      </c>
      <c r="G15" s="75">
        <f t="shared" si="0"/>
        <v>100</v>
      </c>
      <c r="H15" s="72">
        <f>SUM(H7:H14)</f>
        <v>27675</v>
      </c>
      <c r="I15" s="75">
        <f>(H15/$H$15)*100</f>
        <v>100</v>
      </c>
      <c r="J15" s="72">
        <f t="shared" si="1"/>
        <v>284979</v>
      </c>
      <c r="K15" s="75">
        <f t="shared" si="2"/>
        <v>100</v>
      </c>
      <c r="M15" s="74"/>
      <c r="N15" s="19"/>
      <c r="P15" s="19"/>
      <c r="R15" s="19"/>
    </row>
    <row r="16" spans="7:11" ht="21">
      <c r="G16" s="17"/>
      <c r="I16" s="22"/>
      <c r="K16" s="22"/>
    </row>
  </sheetData>
  <mergeCells count="12">
    <mergeCell ref="D8:E8"/>
    <mergeCell ref="D10:E10"/>
    <mergeCell ref="C15:E15"/>
    <mergeCell ref="D14:E14"/>
    <mergeCell ref="D12:D13"/>
    <mergeCell ref="D7:E7"/>
    <mergeCell ref="C4:C6"/>
    <mergeCell ref="B1:K2"/>
    <mergeCell ref="F4:I5"/>
    <mergeCell ref="K4:K6"/>
    <mergeCell ref="J4:J6"/>
    <mergeCell ref="D4:E6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workbookViewId="0" topLeftCell="A1">
      <selection activeCell="E64" sqref="E64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15" t="s">
        <v>90</v>
      </c>
      <c r="B1" s="93" t="s">
        <v>113</v>
      </c>
      <c r="C1" s="93"/>
      <c r="D1" s="93"/>
      <c r="E1" s="93"/>
      <c r="F1" s="93"/>
    </row>
    <row r="2" spans="1:6" ht="6" customHeight="1">
      <c r="A2" s="15"/>
      <c r="B2" s="23"/>
      <c r="C2" s="23"/>
      <c r="D2" s="24"/>
      <c r="E2" s="23"/>
      <c r="F2" s="17"/>
    </row>
    <row r="3" spans="1:6" ht="16.5" customHeight="1">
      <c r="A3" s="18"/>
      <c r="B3" s="16"/>
      <c r="C3" s="16" t="s">
        <v>52</v>
      </c>
      <c r="D3" s="21" t="s">
        <v>81</v>
      </c>
      <c r="E3" s="21" t="s">
        <v>70</v>
      </c>
      <c r="F3" s="25" t="s">
        <v>89</v>
      </c>
    </row>
    <row r="4" spans="1:9" ht="13.5" customHeight="1">
      <c r="A4" s="18"/>
      <c r="B4" s="16" t="s">
        <v>61</v>
      </c>
      <c r="C4" s="16" t="s">
        <v>8</v>
      </c>
      <c r="D4" s="21">
        <f>'سالانه شهرستانها'!E1263</f>
        <v>1900</v>
      </c>
      <c r="E4" s="21">
        <f>'سالانه شهرستانها'!F1263</f>
        <v>9310</v>
      </c>
      <c r="F4" s="20">
        <f>(E4/D4)*1000</f>
        <v>4900</v>
      </c>
      <c r="G4" s="2"/>
      <c r="H4" s="2"/>
      <c r="I4" s="9"/>
    </row>
    <row r="5" spans="1:8" ht="13.5" customHeight="1">
      <c r="A5" s="18"/>
      <c r="B5" s="16" t="s">
        <v>61</v>
      </c>
      <c r="C5" s="16" t="s">
        <v>53</v>
      </c>
      <c r="D5" s="21">
        <f>'سالانه شهرستانها'!E1264</f>
        <v>0</v>
      </c>
      <c r="E5" s="21">
        <f>'سالانه شهرستانها'!F1264</f>
        <v>0</v>
      </c>
      <c r="F5" s="20"/>
      <c r="G5" s="2"/>
      <c r="H5" s="2"/>
    </row>
    <row r="6" spans="1:8" ht="13.5" customHeight="1">
      <c r="A6" s="18"/>
      <c r="B6" s="16" t="s">
        <v>61</v>
      </c>
      <c r="C6" s="16" t="s">
        <v>9</v>
      </c>
      <c r="D6" s="21">
        <f>'سالانه شهرستانها'!E1265</f>
        <v>1860</v>
      </c>
      <c r="E6" s="21">
        <f>'سالانه شهرستانها'!F1265</f>
        <v>7626</v>
      </c>
      <c r="F6" s="20">
        <f>(E6/D6)*1000</f>
        <v>4100</v>
      </c>
      <c r="G6" s="2"/>
      <c r="H6" s="2"/>
    </row>
    <row r="7" spans="1:18" ht="13.5" customHeight="1">
      <c r="A7" s="18"/>
      <c r="B7" s="16" t="s">
        <v>61</v>
      </c>
      <c r="C7" s="16" t="s">
        <v>54</v>
      </c>
      <c r="D7" s="21">
        <f>'سالانه شهرستانها'!E1266</f>
        <v>0</v>
      </c>
      <c r="E7" s="21">
        <f>'سالانه شهرستانها'!F1266</f>
        <v>0</v>
      </c>
      <c r="F7" s="20"/>
      <c r="G7" s="2"/>
      <c r="H7" s="2"/>
      <c r="I7" s="9"/>
      <c r="J7" s="9"/>
      <c r="K7" s="9"/>
      <c r="L7" s="9"/>
      <c r="M7" s="9"/>
      <c r="N7" s="9"/>
      <c r="O7" s="9"/>
      <c r="P7" s="9"/>
      <c r="Q7" s="9"/>
      <c r="R7" s="9"/>
    </row>
    <row r="8" spans="1:8" ht="13.5" customHeight="1">
      <c r="A8" s="18"/>
      <c r="B8" s="16" t="s">
        <v>61</v>
      </c>
      <c r="C8" s="16" t="s">
        <v>55</v>
      </c>
      <c r="D8" s="21">
        <f>'سالانه شهرستانها'!E1267</f>
        <v>0</v>
      </c>
      <c r="E8" s="21">
        <f>'سالانه شهرستانها'!F1267</f>
        <v>0</v>
      </c>
      <c r="F8" s="20"/>
      <c r="G8" s="2"/>
      <c r="H8" s="2"/>
    </row>
    <row r="9" spans="1:18" ht="13.5" customHeight="1">
      <c r="A9" s="18"/>
      <c r="B9" s="16" t="s">
        <v>61</v>
      </c>
      <c r="C9" s="16" t="s">
        <v>10</v>
      </c>
      <c r="D9" s="21">
        <f>'سالانه شهرستانها'!E1268</f>
        <v>248</v>
      </c>
      <c r="E9" s="21">
        <f>'سالانه شهرستانها'!F1268</f>
        <v>1810.4</v>
      </c>
      <c r="F9" s="20">
        <f>(E9/D9)*1000</f>
        <v>7300.000000000001</v>
      </c>
      <c r="G9" s="2"/>
      <c r="H9" s="2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8" ht="13.5" customHeight="1">
      <c r="A10" s="18"/>
      <c r="B10" s="16" t="s">
        <v>61</v>
      </c>
      <c r="C10" s="16" t="s">
        <v>35</v>
      </c>
      <c r="D10" s="21">
        <f>'سالانه شهرستانها'!E1269</f>
        <v>0</v>
      </c>
      <c r="E10" s="21">
        <f>'سالانه شهرستانها'!F1269</f>
        <v>0</v>
      </c>
      <c r="F10" s="20"/>
      <c r="G10" s="2"/>
      <c r="H10" s="2"/>
    </row>
    <row r="11" spans="1:8" ht="13.5" customHeight="1">
      <c r="A11" s="18"/>
      <c r="B11" s="16" t="s">
        <v>62</v>
      </c>
      <c r="C11" s="16" t="s">
        <v>38</v>
      </c>
      <c r="D11" s="21">
        <f>'سالانه شهرستانها'!E1270</f>
        <v>0</v>
      </c>
      <c r="E11" s="21">
        <f>'سالانه شهرستانها'!F1270</f>
        <v>0</v>
      </c>
      <c r="F11" s="20"/>
      <c r="G11" s="2"/>
      <c r="H11" s="2"/>
    </row>
    <row r="12" spans="1:8" ht="13.5" customHeight="1">
      <c r="A12" s="18"/>
      <c r="B12" s="16" t="s">
        <v>62</v>
      </c>
      <c r="C12" s="16" t="s">
        <v>57</v>
      </c>
      <c r="D12" s="21">
        <f>'سالانه شهرستانها'!E1271</f>
        <v>0</v>
      </c>
      <c r="E12" s="21">
        <f>'سالانه شهرستانها'!F1271</f>
        <v>0</v>
      </c>
      <c r="F12" s="20"/>
      <c r="G12" s="2"/>
      <c r="H12" s="2"/>
    </row>
    <row r="13" spans="1:8" ht="13.5" customHeight="1">
      <c r="A13" s="18"/>
      <c r="B13" s="16" t="s">
        <v>62</v>
      </c>
      <c r="C13" s="16" t="s">
        <v>11</v>
      </c>
      <c r="D13" s="21">
        <f>'سالانه شهرستانها'!E1272</f>
        <v>3</v>
      </c>
      <c r="E13" s="21">
        <f>'سالانه شهرستانها'!F1272</f>
        <v>6</v>
      </c>
      <c r="F13" s="20">
        <f>(E13/D13)*1000</f>
        <v>2000</v>
      </c>
      <c r="G13" s="2"/>
      <c r="H13" s="2"/>
    </row>
    <row r="14" spans="1:8" ht="13.5" customHeight="1">
      <c r="A14" s="18"/>
      <c r="B14" s="16" t="s">
        <v>62</v>
      </c>
      <c r="C14" s="16" t="s">
        <v>12</v>
      </c>
      <c r="D14" s="21">
        <f>'سالانه شهرستانها'!E1273</f>
        <v>7</v>
      </c>
      <c r="E14" s="21">
        <f>'سالانه شهرستانها'!F1273</f>
        <v>11.9</v>
      </c>
      <c r="F14" s="20">
        <f>(E14/D14)*1000</f>
        <v>1700</v>
      </c>
      <c r="G14" s="2"/>
      <c r="H14" s="2"/>
    </row>
    <row r="15" spans="1:8" ht="13.5" customHeight="1">
      <c r="A15" s="18"/>
      <c r="B15" s="16" t="s">
        <v>62</v>
      </c>
      <c r="C15" s="16" t="s">
        <v>56</v>
      </c>
      <c r="D15" s="21">
        <f>'سالانه شهرستانها'!E1274</f>
        <v>0</v>
      </c>
      <c r="E15" s="21">
        <f>'سالانه شهرستانها'!F1274</f>
        <v>0</v>
      </c>
      <c r="F15" s="20"/>
      <c r="G15" s="2"/>
      <c r="H15" s="2"/>
    </row>
    <row r="16" spans="1:8" ht="13.5" customHeight="1">
      <c r="A16" s="18"/>
      <c r="B16" s="16" t="s">
        <v>62</v>
      </c>
      <c r="C16" s="16" t="s">
        <v>13</v>
      </c>
      <c r="D16" s="21">
        <f>'سالانه شهرستانها'!E1275</f>
        <v>0</v>
      </c>
      <c r="E16" s="21">
        <f>'سالانه شهرستانها'!F1275</f>
        <v>0</v>
      </c>
      <c r="F16" s="20"/>
      <c r="G16" s="2"/>
      <c r="H16" s="2"/>
    </row>
    <row r="17" spans="1:8" ht="13.5" customHeight="1">
      <c r="A17" s="18"/>
      <c r="B17" s="16" t="s">
        <v>63</v>
      </c>
      <c r="C17" s="16" t="s">
        <v>14</v>
      </c>
      <c r="D17" s="21">
        <f>'سالانه شهرستانها'!E1276</f>
        <v>2</v>
      </c>
      <c r="E17" s="21">
        <f>'سالانه شهرستانها'!F1276</f>
        <v>67.5</v>
      </c>
      <c r="F17" s="20">
        <f>(E17/D17)*1000</f>
        <v>33750</v>
      </c>
      <c r="G17" s="2"/>
      <c r="H17" s="2"/>
    </row>
    <row r="18" spans="1:8" ht="13.5" customHeight="1">
      <c r="A18" s="18"/>
      <c r="B18" s="16" t="s">
        <v>63</v>
      </c>
      <c r="C18" s="16" t="s">
        <v>36</v>
      </c>
      <c r="D18" s="21">
        <f>'سالانه شهرستانها'!E1277</f>
        <v>6</v>
      </c>
      <c r="E18" s="21">
        <f>'سالانه شهرستانها'!F1277</f>
        <v>228</v>
      </c>
      <c r="F18" s="20">
        <f>(E18/D18)*1000</f>
        <v>38000</v>
      </c>
      <c r="G18" s="2"/>
      <c r="H18" s="2"/>
    </row>
    <row r="19" spans="1:8" ht="13.5" customHeight="1">
      <c r="A19" s="18"/>
      <c r="B19" s="16" t="s">
        <v>63</v>
      </c>
      <c r="C19" s="16" t="s">
        <v>39</v>
      </c>
      <c r="D19" s="21">
        <f>'سالانه شهرستانها'!E1278</f>
        <v>445</v>
      </c>
      <c r="E19" s="21">
        <f>'سالانه شهرستانها'!F1278</f>
        <v>17412</v>
      </c>
      <c r="F19" s="20">
        <f>(E19/D19)*1000</f>
        <v>39128.089887640446</v>
      </c>
      <c r="G19" s="2"/>
      <c r="H19" s="2"/>
    </row>
    <row r="20" spans="1:8" ht="13.5" customHeight="1">
      <c r="A20" s="18"/>
      <c r="B20" s="16" t="s">
        <v>63</v>
      </c>
      <c r="C20" s="16" t="s">
        <v>15</v>
      </c>
      <c r="D20" s="21">
        <f>'سالانه شهرستانها'!E1279</f>
        <v>178</v>
      </c>
      <c r="E20" s="21">
        <f>'سالانه شهرستانها'!F1279</f>
        <v>7476</v>
      </c>
      <c r="F20" s="20">
        <f>(E20/D20)*1000</f>
        <v>42000</v>
      </c>
      <c r="G20" s="2"/>
      <c r="H20" s="2"/>
    </row>
    <row r="21" spans="1:8" ht="13.5" customHeight="1">
      <c r="A21" s="18"/>
      <c r="B21" s="16" t="s">
        <v>63</v>
      </c>
      <c r="C21" s="16" t="s">
        <v>114</v>
      </c>
      <c r="D21" s="21"/>
      <c r="E21" s="21"/>
      <c r="F21" s="20"/>
      <c r="G21" s="2"/>
      <c r="H21" s="2"/>
    </row>
    <row r="22" spans="1:8" ht="13.5" customHeight="1">
      <c r="A22" s="18"/>
      <c r="B22" s="16" t="s">
        <v>63</v>
      </c>
      <c r="C22" s="16" t="s">
        <v>58</v>
      </c>
      <c r="D22" s="21">
        <f>'سالانه شهرستانها'!E1281</f>
        <v>0</v>
      </c>
      <c r="E22" s="21">
        <f>'سالانه شهرستانها'!F1281</f>
        <v>0</v>
      </c>
      <c r="F22" s="20"/>
      <c r="G22" s="2"/>
      <c r="H22" s="2"/>
    </row>
    <row r="23" spans="1:8" ht="13.5" customHeight="1">
      <c r="A23" s="18"/>
      <c r="B23" s="16" t="s">
        <v>64</v>
      </c>
      <c r="C23" s="16" t="s">
        <v>16</v>
      </c>
      <c r="D23" s="21">
        <f>'سالانه شهرستانها'!E1282</f>
        <v>16</v>
      </c>
      <c r="E23" s="21">
        <f>'سالانه شهرستانها'!F1282</f>
        <v>312</v>
      </c>
      <c r="F23" s="20">
        <f>(E23/D23)*1000</f>
        <v>19500</v>
      </c>
      <c r="G23" s="2"/>
      <c r="H23" s="2"/>
    </row>
    <row r="24" spans="1:8" ht="13.5" customHeight="1">
      <c r="A24" s="18"/>
      <c r="B24" s="16" t="s">
        <v>64</v>
      </c>
      <c r="C24" s="16" t="s">
        <v>17</v>
      </c>
      <c r="D24" s="21">
        <f>'سالانه شهرستانها'!E1283</f>
        <v>32</v>
      </c>
      <c r="E24" s="21">
        <f>'سالانه شهرستانها'!F1283</f>
        <v>912</v>
      </c>
      <c r="F24" s="20">
        <f>(E24/D24)*1000</f>
        <v>28500</v>
      </c>
      <c r="G24" s="2"/>
      <c r="H24" s="2"/>
    </row>
    <row r="25" spans="1:8" ht="13.5" customHeight="1">
      <c r="A25" s="18"/>
      <c r="B25" s="16" t="s">
        <v>64</v>
      </c>
      <c r="C25" s="16" t="s">
        <v>18</v>
      </c>
      <c r="D25" s="21">
        <f>'سالانه شهرستانها'!E1284</f>
        <v>9</v>
      </c>
      <c r="E25" s="21">
        <f>'سالانه شهرستانها'!F1284</f>
        <v>483</v>
      </c>
      <c r="F25" s="20">
        <f>(E25/D25)*1000</f>
        <v>53666.666666666664</v>
      </c>
      <c r="G25" s="2"/>
      <c r="H25" s="2"/>
    </row>
    <row r="26" spans="1:8" ht="13.5" customHeight="1">
      <c r="A26" s="18"/>
      <c r="B26" s="16" t="s">
        <v>64</v>
      </c>
      <c r="C26" s="16" t="s">
        <v>19</v>
      </c>
      <c r="D26" s="21">
        <f>'سالانه شهرستانها'!E1285</f>
        <v>0</v>
      </c>
      <c r="E26" s="21">
        <f>'سالانه شهرستانها'!F1285</f>
        <v>0</v>
      </c>
      <c r="F26" s="20"/>
      <c r="G26" s="2"/>
      <c r="H26" s="2"/>
    </row>
    <row r="27" spans="1:8" ht="13.5" customHeight="1">
      <c r="A27" s="18"/>
      <c r="B27" s="16" t="s">
        <v>64</v>
      </c>
      <c r="C27" s="16" t="s">
        <v>76</v>
      </c>
      <c r="D27" s="21">
        <f>'سالانه شهرستانها'!E1286</f>
        <v>0</v>
      </c>
      <c r="E27" s="21">
        <f>'سالانه شهرستانها'!F1286</f>
        <v>0</v>
      </c>
      <c r="F27" s="20"/>
      <c r="G27" s="2"/>
      <c r="H27" s="2"/>
    </row>
    <row r="28" spans="1:8" ht="13.5" customHeight="1">
      <c r="A28" s="18"/>
      <c r="B28" s="16" t="s">
        <v>64</v>
      </c>
      <c r="C28" s="16" t="s">
        <v>20</v>
      </c>
      <c r="D28" s="21">
        <f>'سالانه شهرستانها'!E1287</f>
        <v>0</v>
      </c>
      <c r="E28" s="21">
        <f>'سالانه شهرستانها'!F1287</f>
        <v>0</v>
      </c>
      <c r="F28" s="20"/>
      <c r="G28" s="2"/>
      <c r="H28" s="2"/>
    </row>
    <row r="29" spans="1:8" ht="13.5" customHeight="1">
      <c r="A29" s="18"/>
      <c r="B29" s="16" t="s">
        <v>64</v>
      </c>
      <c r="C29" s="16" t="s">
        <v>28</v>
      </c>
      <c r="D29" s="21">
        <f>'سالانه شهرستانها'!E1288</f>
        <v>0</v>
      </c>
      <c r="E29" s="21">
        <f>'سالانه شهرستانها'!F1288</f>
        <v>0</v>
      </c>
      <c r="F29" s="20"/>
      <c r="G29" s="2"/>
      <c r="H29" s="2"/>
    </row>
    <row r="30" spans="1:8" ht="13.5" customHeight="1">
      <c r="A30" s="18"/>
      <c r="B30" s="16" t="s">
        <v>64</v>
      </c>
      <c r="C30" s="16" t="s">
        <v>115</v>
      </c>
      <c r="D30" s="21"/>
      <c r="E30" s="21"/>
      <c r="F30" s="20"/>
      <c r="G30" s="2"/>
      <c r="H30" s="2"/>
    </row>
    <row r="31" spans="1:8" ht="13.5" customHeight="1">
      <c r="A31" s="18"/>
      <c r="B31" s="16" t="s">
        <v>64</v>
      </c>
      <c r="C31" s="16" t="s">
        <v>116</v>
      </c>
      <c r="D31" s="21"/>
      <c r="E31" s="21"/>
      <c r="F31" s="20"/>
      <c r="G31" s="2"/>
      <c r="H31" s="2"/>
    </row>
    <row r="32" spans="1:8" ht="13.5" customHeight="1">
      <c r="A32" s="18"/>
      <c r="B32" s="16" t="s">
        <v>64</v>
      </c>
      <c r="C32" s="16" t="s">
        <v>118</v>
      </c>
      <c r="D32" s="21"/>
      <c r="E32" s="21"/>
      <c r="F32" s="20"/>
      <c r="G32" s="2"/>
      <c r="H32" s="2"/>
    </row>
    <row r="33" spans="1:8" ht="13.5" customHeight="1">
      <c r="A33" s="18"/>
      <c r="B33" s="16" t="s">
        <v>64</v>
      </c>
      <c r="C33" s="16" t="s">
        <v>93</v>
      </c>
      <c r="D33" s="21">
        <f>'سالانه شهرستانها'!E1292</f>
        <v>513</v>
      </c>
      <c r="E33" s="21">
        <f>'سالانه شهرستانها'!F1292</f>
        <v>11634</v>
      </c>
      <c r="F33" s="20">
        <f>(E33/D33)*1000</f>
        <v>22678.362573099417</v>
      </c>
      <c r="G33" s="2"/>
      <c r="H33" s="2"/>
    </row>
    <row r="34" spans="1:8" ht="13.5" customHeight="1">
      <c r="A34" s="18"/>
      <c r="B34" s="16" t="s">
        <v>65</v>
      </c>
      <c r="C34" s="16" t="s">
        <v>21</v>
      </c>
      <c r="D34" s="21">
        <f>'سالانه شهرستانها'!E1293</f>
        <v>494</v>
      </c>
      <c r="E34" s="21">
        <f>'سالانه شهرستانها'!F1293</f>
        <v>6520.8</v>
      </c>
      <c r="F34" s="20">
        <f>(E34/D34)*1000</f>
        <v>13200.000000000002</v>
      </c>
      <c r="G34" s="2"/>
      <c r="H34" s="2"/>
    </row>
    <row r="35" spans="1:8" ht="13.5" customHeight="1">
      <c r="A35" s="18"/>
      <c r="B35" s="16" t="s">
        <v>65</v>
      </c>
      <c r="C35" s="16" t="s">
        <v>59</v>
      </c>
      <c r="D35" s="21">
        <f>'سالانه شهرستانها'!E1294</f>
        <v>0</v>
      </c>
      <c r="E35" s="21">
        <f>'سالانه شهرستانها'!F1294</f>
        <v>0</v>
      </c>
      <c r="F35" s="20"/>
      <c r="G35" s="2"/>
      <c r="H35" s="2"/>
    </row>
    <row r="36" spans="1:8" ht="13.5" customHeight="1">
      <c r="A36" s="18"/>
      <c r="B36" s="16" t="s">
        <v>65</v>
      </c>
      <c r="C36" s="16" t="s">
        <v>22</v>
      </c>
      <c r="D36" s="21">
        <f>'سالانه شهرستانها'!E1295</f>
        <v>17</v>
      </c>
      <c r="E36" s="21">
        <f>'سالانه شهرستانها'!F1295</f>
        <v>459</v>
      </c>
      <c r="F36" s="20">
        <f>(E36/D36)*1000</f>
        <v>27000</v>
      </c>
      <c r="G36" s="2"/>
      <c r="H36" s="2"/>
    </row>
    <row r="37" spans="1:8" ht="13.5" customHeight="1">
      <c r="A37" s="18"/>
      <c r="B37" s="16" t="s">
        <v>65</v>
      </c>
      <c r="C37" s="16" t="s">
        <v>24</v>
      </c>
      <c r="D37" s="21">
        <f>'سالانه شهرستانها'!E1296</f>
        <v>0</v>
      </c>
      <c r="E37" s="21">
        <f>'سالانه شهرستانها'!F1296</f>
        <v>0</v>
      </c>
      <c r="F37" s="20"/>
      <c r="G37" s="2"/>
      <c r="H37" s="2"/>
    </row>
    <row r="38" spans="1:8" ht="13.5" customHeight="1">
      <c r="A38" s="18"/>
      <c r="B38" s="16" t="s">
        <v>65</v>
      </c>
      <c r="C38" s="16" t="s">
        <v>74</v>
      </c>
      <c r="D38" s="21">
        <f>'سالانه شهرستانها'!E1297</f>
        <v>0</v>
      </c>
      <c r="E38" s="21">
        <f>'سالانه شهرستانها'!F1297</f>
        <v>0</v>
      </c>
      <c r="F38" s="20"/>
      <c r="G38" s="2"/>
      <c r="H38" s="2"/>
    </row>
    <row r="39" spans="1:8" ht="13.5" customHeight="1">
      <c r="A39" s="18"/>
      <c r="B39" s="16" t="s">
        <v>65</v>
      </c>
      <c r="C39" s="16" t="s">
        <v>44</v>
      </c>
      <c r="D39" s="21">
        <f>'سالانه شهرستانها'!E1298</f>
        <v>23</v>
      </c>
      <c r="E39" s="21">
        <f>'سالانه شهرستانها'!F1298</f>
        <v>1437.5</v>
      </c>
      <c r="F39" s="20">
        <f>(E39/D39)*1000</f>
        <v>62500</v>
      </c>
      <c r="G39" s="2"/>
      <c r="H39" s="2"/>
    </row>
    <row r="40" spans="1:8" ht="13.5" customHeight="1">
      <c r="A40" s="18"/>
      <c r="B40" s="16" t="s">
        <v>65</v>
      </c>
      <c r="C40" s="16" t="s">
        <v>43</v>
      </c>
      <c r="D40" s="21">
        <f>'سالانه شهرستانها'!E1299</f>
        <v>1</v>
      </c>
      <c r="E40" s="21">
        <f>'سالانه شهرستانها'!F1299</f>
        <v>2.5</v>
      </c>
      <c r="F40" s="20">
        <f>(E40/D40)*1000</f>
        <v>2500</v>
      </c>
      <c r="G40" s="2"/>
      <c r="H40" s="2"/>
    </row>
    <row r="41" spans="1:8" ht="13.5" customHeight="1">
      <c r="A41" s="18"/>
      <c r="B41" s="16" t="s">
        <v>65</v>
      </c>
      <c r="C41" s="16" t="s">
        <v>23</v>
      </c>
      <c r="D41" s="21">
        <f>'سالانه شهرستانها'!E1300</f>
        <v>300</v>
      </c>
      <c r="E41" s="21">
        <f>'سالانه شهرستانها'!F1300</f>
        <v>16200</v>
      </c>
      <c r="F41" s="20">
        <f>(E41/D41)*1000</f>
        <v>54000</v>
      </c>
      <c r="G41" s="2"/>
      <c r="H41" s="2"/>
    </row>
    <row r="42" spans="1:8" ht="13.5" customHeight="1">
      <c r="A42" s="18"/>
      <c r="B42" s="16" t="s">
        <v>65</v>
      </c>
      <c r="C42" s="16" t="s">
        <v>33</v>
      </c>
      <c r="D42" s="21">
        <f>'سالانه شهرستانها'!E1301</f>
        <v>50</v>
      </c>
      <c r="E42" s="21">
        <f>'سالانه شهرستانها'!F1301</f>
        <v>2250</v>
      </c>
      <c r="F42" s="20">
        <f>(E42/D42)*1000</f>
        <v>45000</v>
      </c>
      <c r="G42" s="2"/>
      <c r="H42" s="2"/>
    </row>
    <row r="43" spans="1:8" ht="13.5" customHeight="1">
      <c r="A43" s="18"/>
      <c r="B43" s="16" t="s">
        <v>65</v>
      </c>
      <c r="C43" s="16" t="s">
        <v>40</v>
      </c>
      <c r="D43" s="21">
        <f>'سالانه شهرستانها'!E1302</f>
        <v>0</v>
      </c>
      <c r="E43" s="21">
        <f>'سالانه شهرستانها'!F1302</f>
        <v>0</v>
      </c>
      <c r="F43" s="20"/>
      <c r="G43" s="2"/>
      <c r="H43" s="2"/>
    </row>
    <row r="44" spans="1:8" ht="13.5" customHeight="1">
      <c r="A44" s="18"/>
      <c r="B44" s="16" t="s">
        <v>66</v>
      </c>
      <c r="C44" s="16" t="s">
        <v>50</v>
      </c>
      <c r="D44" s="21">
        <f>'سالانه شهرستانها'!E1303</f>
        <v>0</v>
      </c>
      <c r="E44" s="21">
        <f>'سالانه شهرستانها'!F1303</f>
        <v>0</v>
      </c>
      <c r="F44" s="20"/>
      <c r="G44" s="2"/>
      <c r="H44" s="2"/>
    </row>
    <row r="45" spans="1:8" ht="13.5" customHeight="1">
      <c r="A45" s="18"/>
      <c r="B45" s="16" t="s">
        <v>66</v>
      </c>
      <c r="C45" s="16" t="s">
        <v>31</v>
      </c>
      <c r="D45" s="21">
        <f>'سالانه شهرستانها'!E1304</f>
        <v>7</v>
      </c>
      <c r="E45" s="21">
        <f>'سالانه شهرستانها'!F1304</f>
        <v>9.1</v>
      </c>
      <c r="F45" s="20">
        <f>(E45/D45)*1000</f>
        <v>1300</v>
      </c>
      <c r="G45" s="2"/>
      <c r="H45" s="2"/>
    </row>
    <row r="46" spans="1:8" ht="13.5" customHeight="1">
      <c r="A46" s="18"/>
      <c r="B46" s="16" t="s">
        <v>66</v>
      </c>
      <c r="C46" s="16" t="s">
        <v>32</v>
      </c>
      <c r="D46" s="21">
        <f>'سالانه شهرستانها'!E1305</f>
        <v>0</v>
      </c>
      <c r="E46" s="21">
        <f>'سالانه شهرستانها'!F1305</f>
        <v>0</v>
      </c>
      <c r="F46" s="20"/>
      <c r="G46" s="2"/>
      <c r="H46" s="2"/>
    </row>
    <row r="47" spans="1:8" ht="13.5" customHeight="1">
      <c r="A47" s="18"/>
      <c r="B47" s="16" t="s">
        <v>66</v>
      </c>
      <c r="C47" s="16" t="s">
        <v>25</v>
      </c>
      <c r="D47" s="21">
        <f>'سالانه شهرستانها'!E1306</f>
        <v>23</v>
      </c>
      <c r="E47" s="21">
        <f>'سالانه شهرستانها'!F1306</f>
        <v>23</v>
      </c>
      <c r="F47" s="20">
        <f>(E47/D47)*1000</f>
        <v>1000</v>
      </c>
      <c r="G47" s="2"/>
      <c r="H47" s="2"/>
    </row>
    <row r="48" spans="1:8" ht="13.5" customHeight="1">
      <c r="A48" s="18"/>
      <c r="B48" s="16" t="s">
        <v>67</v>
      </c>
      <c r="C48" s="16" t="s">
        <v>30</v>
      </c>
      <c r="D48" s="21">
        <f>'سالانه شهرستانها'!E1307</f>
        <v>0</v>
      </c>
      <c r="E48" s="21">
        <f>'سالانه شهرستانها'!F1307</f>
        <v>0</v>
      </c>
      <c r="F48" s="20"/>
      <c r="G48" s="2"/>
      <c r="H48" s="2"/>
    </row>
    <row r="49" spans="1:8" ht="13.5" customHeight="1">
      <c r="A49" s="18"/>
      <c r="B49" s="16" t="s">
        <v>67</v>
      </c>
      <c r="C49" s="16" t="s">
        <v>29</v>
      </c>
      <c r="D49" s="21">
        <f>'سالانه شهرستانها'!E1308</f>
        <v>0</v>
      </c>
      <c r="E49" s="21">
        <f>'سالانه شهرستانها'!F1308</f>
        <v>0</v>
      </c>
      <c r="F49" s="20"/>
      <c r="G49" s="2"/>
      <c r="H49" s="2"/>
    </row>
    <row r="50" spans="1:8" ht="13.5" customHeight="1">
      <c r="A50" s="18"/>
      <c r="B50" s="16" t="s">
        <v>67</v>
      </c>
      <c r="C50" s="16" t="s">
        <v>41</v>
      </c>
      <c r="D50" s="21">
        <f>'سالانه شهرستانها'!E1309</f>
        <v>0</v>
      </c>
      <c r="E50" s="21">
        <f>'سالانه شهرستانها'!F1309</f>
        <v>0</v>
      </c>
      <c r="F50" s="20"/>
      <c r="G50" s="2"/>
      <c r="H50" s="2"/>
    </row>
    <row r="51" spans="1:8" ht="13.5" customHeight="1">
      <c r="A51" s="18"/>
      <c r="B51" s="16" t="s">
        <v>67</v>
      </c>
      <c r="C51" s="16" t="s">
        <v>46</v>
      </c>
      <c r="D51" s="21">
        <f>'سالانه شهرستانها'!E1310</f>
        <v>0</v>
      </c>
      <c r="E51" s="21">
        <f>'سالانه شهرستانها'!F1310</f>
        <v>0</v>
      </c>
      <c r="F51" s="20"/>
      <c r="H51" s="2"/>
    </row>
    <row r="52" spans="1:8" ht="13.5" customHeight="1">
      <c r="A52" s="18"/>
      <c r="B52" s="16" t="s">
        <v>45</v>
      </c>
      <c r="C52" s="16" t="s">
        <v>37</v>
      </c>
      <c r="D52" s="21">
        <f>'سالانه شهرستانها'!E1311</f>
        <v>10</v>
      </c>
      <c r="E52" s="21">
        <f>'سالانه شهرستانها'!F1311</f>
        <v>18</v>
      </c>
      <c r="F52" s="21">
        <f>(E52/D52)*1000</f>
        <v>1800</v>
      </c>
      <c r="H52" s="2"/>
    </row>
    <row r="53" spans="1:8" ht="13.5" customHeight="1">
      <c r="A53" s="18"/>
      <c r="B53" s="16" t="s">
        <v>45</v>
      </c>
      <c r="C53" s="16" t="s">
        <v>26</v>
      </c>
      <c r="D53" s="21">
        <f>'سالانه شهرستانها'!E1312</f>
        <v>160</v>
      </c>
      <c r="E53" s="69">
        <f>'سالانه شهرستانها'!F1312</f>
        <v>1.12</v>
      </c>
      <c r="F53" s="21">
        <f>(E53/D53)*1000</f>
        <v>7.000000000000001</v>
      </c>
      <c r="H53" s="2"/>
    </row>
    <row r="54" spans="1:8" ht="13.5" customHeight="1">
      <c r="A54" s="15"/>
      <c r="B54" s="16" t="s">
        <v>45</v>
      </c>
      <c r="C54" s="16" t="s">
        <v>34</v>
      </c>
      <c r="D54" s="21">
        <f>'سالانه شهرستانها'!E1313</f>
        <v>0</v>
      </c>
      <c r="E54" s="21">
        <f>'سالانه شهرستانها'!F1313</f>
        <v>0</v>
      </c>
      <c r="F54" s="69"/>
      <c r="H54" s="2"/>
    </row>
    <row r="55" spans="1:8" ht="13.5" customHeight="1">
      <c r="A55" s="6"/>
      <c r="B55" s="7" t="s">
        <v>45</v>
      </c>
      <c r="C55" s="7" t="s">
        <v>42</v>
      </c>
      <c r="D55" s="21">
        <f>'سالانه شهرستانها'!E1314</f>
        <v>0</v>
      </c>
      <c r="E55" s="21">
        <f>'سالانه شهرستانها'!F1314</f>
        <v>0</v>
      </c>
      <c r="F55" s="69"/>
      <c r="H55" s="2"/>
    </row>
    <row r="56" spans="1:8" ht="13.5" customHeight="1">
      <c r="A56" s="4"/>
      <c r="B56" s="7" t="s">
        <v>45</v>
      </c>
      <c r="C56" s="7" t="s">
        <v>27</v>
      </c>
      <c r="D56" s="21">
        <f>'سالانه شهرستانها'!E1315</f>
        <v>0</v>
      </c>
      <c r="E56" s="21">
        <f>'سالانه شهرستانها'!F1315</f>
        <v>0</v>
      </c>
      <c r="F56" s="69"/>
      <c r="H56" s="2"/>
    </row>
    <row r="57" spans="1:8" ht="13.5" customHeight="1">
      <c r="A57" s="4"/>
      <c r="B57" s="7" t="s">
        <v>45</v>
      </c>
      <c r="C57" s="7" t="s">
        <v>45</v>
      </c>
      <c r="D57" s="21">
        <f>'سالانه شهرستانها'!E1316</f>
        <v>0</v>
      </c>
      <c r="E57" s="21">
        <f>'سالانه شهرستانها'!F1316</f>
        <v>0</v>
      </c>
      <c r="F57" s="69"/>
      <c r="H57" s="2"/>
    </row>
    <row r="58" spans="1:8" ht="13.5" customHeight="1">
      <c r="A58" s="4"/>
      <c r="B58" s="7"/>
      <c r="C58" s="7" t="s">
        <v>60</v>
      </c>
      <c r="D58" s="21">
        <f>'سالانه شهرستانها'!E1317</f>
        <v>6304</v>
      </c>
      <c r="E58" s="21">
        <f>'سالانه شهرستانها'!F1317</f>
        <v>84209.82</v>
      </c>
      <c r="F58" s="20"/>
      <c r="H58" s="2"/>
    </row>
    <row r="59" spans="1:8" ht="13.5" customHeight="1">
      <c r="A59" s="4"/>
      <c r="B59" s="7"/>
      <c r="C59" s="7" t="s">
        <v>68</v>
      </c>
      <c r="D59" s="21">
        <f>'سالانه شهرستانها'!E1318</f>
        <v>0</v>
      </c>
      <c r="E59" s="21">
        <f>'سالانه شهرستانها'!F1318</f>
        <v>0</v>
      </c>
      <c r="F59" s="20"/>
      <c r="H59" s="2"/>
    </row>
    <row r="60" spans="1:9" ht="13.5" customHeight="1">
      <c r="A60" s="4"/>
      <c r="B60" s="7"/>
      <c r="C60" s="7" t="s">
        <v>83</v>
      </c>
      <c r="D60" s="21">
        <f>'سالانه شهرستانها'!E1319</f>
        <v>1725</v>
      </c>
      <c r="E60" s="21">
        <f>'سالانه شهرستانها'!F1319</f>
        <v>0</v>
      </c>
      <c r="F60" s="20"/>
      <c r="H60" s="47"/>
      <c r="I60" s="47"/>
    </row>
    <row r="61" spans="1:6" ht="13.5" customHeight="1">
      <c r="A61" s="4"/>
      <c r="B61" s="7"/>
      <c r="C61" s="7" t="s">
        <v>84</v>
      </c>
      <c r="D61" s="21">
        <f>'سالانه شهرستانها'!E1320</f>
        <v>0</v>
      </c>
      <c r="E61" s="21">
        <f>'سالانه شهرستانها'!F1320</f>
        <v>0</v>
      </c>
      <c r="F61" s="20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rightToLeft="1" workbookViewId="0" topLeftCell="A1">
      <selection activeCell="F24" sqref="F24"/>
    </sheetView>
  </sheetViews>
  <sheetFormatPr defaultColWidth="9.140625" defaultRowHeight="12.75"/>
  <cols>
    <col min="1" max="1" width="1.7109375" style="4" customWidth="1"/>
    <col min="2" max="2" width="15.8515625" style="4" customWidth="1"/>
    <col min="3" max="3" width="18.7109375" style="4" customWidth="1"/>
    <col min="4" max="4" width="17.140625" style="14" customWidth="1"/>
    <col min="5" max="5" width="12.7109375" style="5" customWidth="1"/>
    <col min="6" max="6" width="22.140625" style="5" customWidth="1"/>
    <col min="7" max="7" width="9.140625" style="4" customWidth="1"/>
    <col min="8" max="8" width="9.140625" style="81" customWidth="1"/>
    <col min="9" max="9" width="11.140625" style="81" customWidth="1"/>
    <col min="10" max="10" width="12.7109375" style="81" bestFit="1" customWidth="1"/>
    <col min="11" max="11" width="11.140625" style="82" customWidth="1"/>
    <col min="12" max="16384" width="9.140625" style="4" customWidth="1"/>
  </cols>
  <sheetData>
    <row r="1" spans="1:6" ht="16.5" customHeight="1">
      <c r="A1" s="15"/>
      <c r="B1" s="93" t="s">
        <v>112</v>
      </c>
      <c r="C1" s="93"/>
      <c r="D1" s="93"/>
      <c r="E1" s="93"/>
      <c r="F1" s="93"/>
    </row>
    <row r="2" spans="1:6" ht="5.25" customHeight="1">
      <c r="A2" s="15"/>
      <c r="B2" s="23"/>
      <c r="C2" s="23"/>
      <c r="D2" s="24"/>
      <c r="E2" s="71"/>
      <c r="F2" s="15"/>
    </row>
    <row r="3" spans="1:10" ht="16.5" customHeight="1">
      <c r="A3" s="18"/>
      <c r="B3" s="16"/>
      <c r="C3" s="16" t="s">
        <v>52</v>
      </c>
      <c r="D3" s="21" t="s">
        <v>81</v>
      </c>
      <c r="E3" s="20" t="s">
        <v>70</v>
      </c>
      <c r="F3" s="25" t="s">
        <v>89</v>
      </c>
      <c r="H3" s="46"/>
      <c r="I3" s="46"/>
      <c r="J3" s="46"/>
    </row>
    <row r="4" spans="1:10" ht="13.5" customHeight="1">
      <c r="A4" s="18"/>
      <c r="B4" s="16" t="s">
        <v>61</v>
      </c>
      <c r="C4" s="16" t="s">
        <v>8</v>
      </c>
      <c r="D4" s="21">
        <f>'سالانه شهرستانها'!E3</f>
        <v>90000</v>
      </c>
      <c r="E4" s="21">
        <f>'سالانه شهرستانها'!F3</f>
        <v>439329</v>
      </c>
      <c r="F4" s="20">
        <f>(E4/D4)*1000</f>
        <v>4881.433333333333</v>
      </c>
      <c r="G4" s="46"/>
      <c r="H4" s="46"/>
      <c r="I4" s="46"/>
      <c r="J4" s="46"/>
    </row>
    <row r="5" spans="1:10" ht="13.5" customHeight="1">
      <c r="A5" s="18"/>
      <c r="B5" s="16" t="s">
        <v>61</v>
      </c>
      <c r="C5" s="16" t="s">
        <v>53</v>
      </c>
      <c r="D5" s="21">
        <f>'سالانه شهرستانها'!E4</f>
        <v>18010</v>
      </c>
      <c r="E5" s="21">
        <f>'سالانه شهرستانها'!F4</f>
        <v>18854.5</v>
      </c>
      <c r="F5" s="20">
        <f aca="true" t="shared" si="0" ref="F5:F57">(E5/D5)*1000</f>
        <v>1046.8906163242643</v>
      </c>
      <c r="G5" s="8"/>
      <c r="H5" s="46"/>
      <c r="I5" s="46"/>
      <c r="J5" s="46"/>
    </row>
    <row r="6" spans="1:10" ht="13.5" customHeight="1">
      <c r="A6" s="18"/>
      <c r="B6" s="16" t="s">
        <v>61</v>
      </c>
      <c r="C6" s="16" t="s">
        <v>9</v>
      </c>
      <c r="D6" s="21">
        <f>'سالانه شهرستانها'!E5</f>
        <v>47850</v>
      </c>
      <c r="E6" s="21">
        <f>'سالانه شهرستانها'!F5</f>
        <v>198925.7</v>
      </c>
      <c r="F6" s="20">
        <f t="shared" si="0"/>
        <v>4157.276907001045</v>
      </c>
      <c r="H6" s="46"/>
      <c r="I6" s="46"/>
      <c r="J6" s="46"/>
    </row>
    <row r="7" spans="1:10" ht="13.5" customHeight="1">
      <c r="A7" s="18"/>
      <c r="B7" s="16" t="s">
        <v>61</v>
      </c>
      <c r="C7" s="16" t="s">
        <v>54</v>
      </c>
      <c r="D7" s="21">
        <f>'سالانه شهرستانها'!E6</f>
        <v>7006</v>
      </c>
      <c r="E7" s="21">
        <f>'سالانه شهرستانها'!F6</f>
        <v>5870.277</v>
      </c>
      <c r="F7" s="20">
        <f t="shared" si="0"/>
        <v>837.8928061661434</v>
      </c>
      <c r="H7" s="46"/>
      <c r="I7" s="46"/>
      <c r="J7" s="46"/>
    </row>
    <row r="8" spans="1:10" ht="13.5" customHeight="1">
      <c r="A8" s="18"/>
      <c r="B8" s="16" t="s">
        <v>61</v>
      </c>
      <c r="C8" s="16" t="s">
        <v>55</v>
      </c>
      <c r="D8" s="21">
        <f>'سالانه شهرستانها'!E7</f>
        <v>11468</v>
      </c>
      <c r="E8" s="21">
        <f>'سالانه شهرستانها'!F7</f>
        <v>61016.1</v>
      </c>
      <c r="F8" s="20">
        <f t="shared" si="0"/>
        <v>5320.55284269271</v>
      </c>
      <c r="H8" s="46"/>
      <c r="I8" s="46"/>
      <c r="J8" s="46"/>
    </row>
    <row r="9" spans="1:10" ht="13.5" customHeight="1">
      <c r="A9" s="18"/>
      <c r="B9" s="16" t="s">
        <v>61</v>
      </c>
      <c r="C9" s="16" t="s">
        <v>10</v>
      </c>
      <c r="D9" s="21">
        <f>'سالانه شهرستانها'!E8</f>
        <v>2546</v>
      </c>
      <c r="E9" s="21">
        <f>'سالانه شهرستانها'!F8</f>
        <v>18230.199999999997</v>
      </c>
      <c r="F9" s="20">
        <f t="shared" si="0"/>
        <v>7160.329929300863</v>
      </c>
      <c r="H9" s="46"/>
      <c r="I9" s="46"/>
      <c r="J9" s="46"/>
    </row>
    <row r="10" spans="1:10" ht="13.5" customHeight="1">
      <c r="A10" s="18"/>
      <c r="B10" s="16" t="s">
        <v>61</v>
      </c>
      <c r="C10" s="16" t="s">
        <v>35</v>
      </c>
      <c r="D10" s="21">
        <f>'سالانه شهرستانها'!E9</f>
        <v>1534</v>
      </c>
      <c r="E10" s="21">
        <f>'سالانه شهرستانها'!F9</f>
        <v>4007.5</v>
      </c>
      <c r="F10" s="20">
        <f t="shared" si="0"/>
        <v>2612.45110821382</v>
      </c>
      <c r="H10" s="46"/>
      <c r="I10" s="46"/>
      <c r="J10" s="46"/>
    </row>
    <row r="11" spans="1:6" ht="13.5" customHeight="1">
      <c r="A11" s="18"/>
      <c r="B11" s="16" t="s">
        <v>62</v>
      </c>
      <c r="C11" s="16" t="s">
        <v>38</v>
      </c>
      <c r="D11" s="21">
        <f>'سالانه شهرستانها'!E10</f>
        <v>345</v>
      </c>
      <c r="E11" s="21">
        <f>'سالانه شهرستانها'!F10</f>
        <v>494.75</v>
      </c>
      <c r="F11" s="20">
        <f t="shared" si="0"/>
        <v>1434.0579710144928</v>
      </c>
    </row>
    <row r="12" spans="1:10" ht="13.5" customHeight="1">
      <c r="A12" s="18"/>
      <c r="B12" s="16" t="s">
        <v>62</v>
      </c>
      <c r="C12" s="16" t="s">
        <v>57</v>
      </c>
      <c r="D12" s="21">
        <f>'سالانه شهرستانها'!E11</f>
        <v>718</v>
      </c>
      <c r="E12" s="21">
        <f>'سالانه شهرستانها'!F11</f>
        <v>200.83999999999997</v>
      </c>
      <c r="F12" s="20">
        <f t="shared" si="0"/>
        <v>279.7214484679665</v>
      </c>
      <c r="H12" s="46"/>
      <c r="I12" s="46"/>
      <c r="J12" s="46"/>
    </row>
    <row r="13" spans="1:6" ht="13.5" customHeight="1">
      <c r="A13" s="18"/>
      <c r="B13" s="16" t="s">
        <v>62</v>
      </c>
      <c r="C13" s="16" t="s">
        <v>11</v>
      </c>
      <c r="D13" s="21">
        <f>'سالانه شهرستانها'!E12</f>
        <v>1550</v>
      </c>
      <c r="E13" s="21">
        <f>'سالانه شهرستانها'!F12</f>
        <v>2868</v>
      </c>
      <c r="F13" s="20">
        <f t="shared" si="0"/>
        <v>1850.3225806451612</v>
      </c>
    </row>
    <row r="14" spans="1:6" ht="13.5" customHeight="1">
      <c r="A14" s="18"/>
      <c r="B14" s="16" t="s">
        <v>62</v>
      </c>
      <c r="C14" s="16" t="s">
        <v>12</v>
      </c>
      <c r="D14" s="21">
        <f>'سالانه شهرستانها'!E13</f>
        <v>392</v>
      </c>
      <c r="E14" s="21">
        <f>'سالانه شهرستانها'!F13</f>
        <v>536.6999999999999</v>
      </c>
      <c r="F14" s="20">
        <f t="shared" si="0"/>
        <v>1369.1326530612241</v>
      </c>
    </row>
    <row r="15" spans="1:6" ht="13.5" customHeight="1">
      <c r="A15" s="18"/>
      <c r="B15" s="16" t="s">
        <v>62</v>
      </c>
      <c r="C15" s="16" t="s">
        <v>56</v>
      </c>
      <c r="D15" s="21">
        <f>'سالانه شهرستانها'!E14</f>
        <v>1250</v>
      </c>
      <c r="E15" s="21">
        <f>'سالانه شهرستانها'!F14</f>
        <v>377.7</v>
      </c>
      <c r="F15" s="20">
        <f t="shared" si="0"/>
        <v>302.15999999999997</v>
      </c>
    </row>
    <row r="16" spans="1:6" ht="13.5" customHeight="1">
      <c r="A16" s="18"/>
      <c r="B16" s="16" t="s">
        <v>62</v>
      </c>
      <c r="C16" s="16" t="s">
        <v>13</v>
      </c>
      <c r="D16" s="21">
        <f>'سالانه شهرستانها'!E15</f>
        <v>115</v>
      </c>
      <c r="E16" s="21">
        <f>'سالانه شهرستانها'!F15</f>
        <v>103.5</v>
      </c>
      <c r="F16" s="20">
        <f t="shared" si="0"/>
        <v>900</v>
      </c>
    </row>
    <row r="17" spans="1:6" ht="13.5" customHeight="1">
      <c r="A17" s="18"/>
      <c r="B17" s="16" t="s">
        <v>63</v>
      </c>
      <c r="C17" s="16" t="s">
        <v>14</v>
      </c>
      <c r="D17" s="21">
        <f>'سالانه شهرستانها'!E16</f>
        <v>630</v>
      </c>
      <c r="E17" s="21">
        <f>'سالانه شهرستانها'!F16</f>
        <v>20205</v>
      </c>
      <c r="F17" s="20">
        <f t="shared" si="0"/>
        <v>32071.42857142857</v>
      </c>
    </row>
    <row r="18" spans="1:6" ht="13.5" customHeight="1">
      <c r="A18" s="18"/>
      <c r="B18" s="16" t="s">
        <v>63</v>
      </c>
      <c r="C18" s="16" t="s">
        <v>36</v>
      </c>
      <c r="D18" s="21">
        <f>'سالانه شهرستانها'!E17</f>
        <v>2846</v>
      </c>
      <c r="E18" s="21">
        <f>'سالانه شهرستانها'!F17</f>
        <v>80052</v>
      </c>
      <c r="F18" s="20">
        <f t="shared" si="0"/>
        <v>28127.898805340832</v>
      </c>
    </row>
    <row r="19" spans="1:6" ht="13.5" customHeight="1">
      <c r="A19" s="18"/>
      <c r="B19" s="16" t="s">
        <v>63</v>
      </c>
      <c r="C19" s="16" t="s">
        <v>39</v>
      </c>
      <c r="D19" s="21">
        <f>'سالانه شهرستانها'!E18</f>
        <v>2954</v>
      </c>
      <c r="E19" s="21">
        <f>'سالانه شهرستانها'!F18</f>
        <v>108784</v>
      </c>
      <c r="F19" s="20">
        <f t="shared" si="0"/>
        <v>36825.998645903856</v>
      </c>
    </row>
    <row r="20" spans="1:6" ht="13.5" customHeight="1">
      <c r="A20" s="18"/>
      <c r="B20" s="16" t="s">
        <v>63</v>
      </c>
      <c r="C20" s="16" t="s">
        <v>15</v>
      </c>
      <c r="D20" s="21">
        <f>'سالانه شهرستانها'!E19</f>
        <v>1612</v>
      </c>
      <c r="E20" s="21">
        <f>'سالانه شهرستانها'!F19</f>
        <v>46322.4</v>
      </c>
      <c r="F20" s="20">
        <f t="shared" si="0"/>
        <v>28735.980148883376</v>
      </c>
    </row>
    <row r="21" spans="1:6" ht="13.5" customHeight="1">
      <c r="A21" s="18"/>
      <c r="B21" s="16" t="s">
        <v>63</v>
      </c>
      <c r="C21" s="16" t="s">
        <v>114</v>
      </c>
      <c r="D21" s="21">
        <f>'سالانه شهرستانها'!E20</f>
        <v>70.5</v>
      </c>
      <c r="E21" s="21">
        <f>'سالانه شهرستانها'!F20</f>
        <v>10400</v>
      </c>
      <c r="F21" s="20">
        <f t="shared" si="0"/>
        <v>147517.7304964539</v>
      </c>
    </row>
    <row r="22" spans="1:6" ht="13.5" customHeight="1">
      <c r="A22" s="18"/>
      <c r="B22" s="16" t="s">
        <v>63</v>
      </c>
      <c r="C22" s="16" t="s">
        <v>58</v>
      </c>
      <c r="D22" s="21">
        <f>'سالانه شهرستانها'!E21</f>
        <v>247</v>
      </c>
      <c r="E22" s="21">
        <f>'سالانه شهرستانها'!F21</f>
        <v>3944.25</v>
      </c>
      <c r="F22" s="20">
        <f t="shared" si="0"/>
        <v>15968.623481781377</v>
      </c>
    </row>
    <row r="23" spans="1:6" ht="13.5" customHeight="1">
      <c r="A23" s="18"/>
      <c r="B23" s="16" t="s">
        <v>64</v>
      </c>
      <c r="C23" s="16" t="s">
        <v>16</v>
      </c>
      <c r="D23" s="21">
        <f>'سالانه شهرستانها'!E22</f>
        <v>14895</v>
      </c>
      <c r="E23" s="21">
        <f>'سالانه شهرستانها'!F22</f>
        <v>362928.3</v>
      </c>
      <c r="F23" s="20">
        <f t="shared" si="0"/>
        <v>24365.780463242696</v>
      </c>
    </row>
    <row r="24" spans="1:6" ht="13.5" customHeight="1">
      <c r="A24" s="18"/>
      <c r="B24" s="16" t="s">
        <v>64</v>
      </c>
      <c r="C24" s="16" t="s">
        <v>17</v>
      </c>
      <c r="D24" s="21">
        <f>'سالانه شهرستانها'!E23</f>
        <v>3641</v>
      </c>
      <c r="E24" s="21">
        <f>'سالانه شهرستانها'!F23</f>
        <v>207696</v>
      </c>
      <c r="F24" s="20">
        <f t="shared" si="0"/>
        <v>57043.66932161494</v>
      </c>
    </row>
    <row r="25" spans="1:6" ht="13.5" customHeight="1">
      <c r="A25" s="18"/>
      <c r="B25" s="16" t="s">
        <v>64</v>
      </c>
      <c r="C25" s="16" t="s">
        <v>18</v>
      </c>
      <c r="D25" s="21">
        <f>'سالانه شهرستانها'!E24</f>
        <v>1305</v>
      </c>
      <c r="E25" s="21">
        <f>'سالانه شهرستانها'!F24</f>
        <v>51980</v>
      </c>
      <c r="F25" s="20">
        <f t="shared" si="0"/>
        <v>39831.41762452108</v>
      </c>
    </row>
    <row r="26" spans="1:6" ht="13.5" customHeight="1">
      <c r="A26" s="18"/>
      <c r="B26" s="16" t="s">
        <v>64</v>
      </c>
      <c r="C26" s="16" t="s">
        <v>19</v>
      </c>
      <c r="D26" s="21">
        <f>'سالانه شهرستانها'!E25</f>
        <v>437</v>
      </c>
      <c r="E26" s="21">
        <f>'سالانه شهرستانها'!F25</f>
        <v>16535</v>
      </c>
      <c r="F26" s="20">
        <f t="shared" si="0"/>
        <v>37837.52860411899</v>
      </c>
    </row>
    <row r="27" spans="1:6" ht="13.5" customHeight="1">
      <c r="A27" s="18"/>
      <c r="B27" s="16" t="s">
        <v>64</v>
      </c>
      <c r="C27" s="16" t="s">
        <v>76</v>
      </c>
      <c r="D27" s="21">
        <f>'سالانه شهرستانها'!E26</f>
        <v>280</v>
      </c>
      <c r="E27" s="21">
        <f>'سالانه شهرستانها'!F26</f>
        <v>4725</v>
      </c>
      <c r="F27" s="20">
        <f t="shared" si="0"/>
        <v>16875</v>
      </c>
    </row>
    <row r="28" spans="1:6" ht="13.5" customHeight="1">
      <c r="A28" s="18"/>
      <c r="B28" s="16" t="s">
        <v>64</v>
      </c>
      <c r="C28" s="16" t="s">
        <v>20</v>
      </c>
      <c r="D28" s="21">
        <f>'سالانه شهرستانها'!E27</f>
        <v>95</v>
      </c>
      <c r="E28" s="21">
        <f>'سالانه شهرستانها'!F27</f>
        <v>820</v>
      </c>
      <c r="F28" s="20">
        <f t="shared" si="0"/>
        <v>8631.578947368422</v>
      </c>
    </row>
    <row r="29" spans="1:6" ht="13.5" customHeight="1">
      <c r="A29" s="18"/>
      <c r="B29" s="16" t="s">
        <v>64</v>
      </c>
      <c r="C29" s="16" t="s">
        <v>28</v>
      </c>
      <c r="D29" s="21">
        <f>'سالانه شهرستانها'!E28</f>
        <v>30</v>
      </c>
      <c r="E29" s="21">
        <f>'سالانه شهرستانها'!F28</f>
        <v>266</v>
      </c>
      <c r="F29" s="20">
        <f t="shared" si="0"/>
        <v>8866.666666666668</v>
      </c>
    </row>
    <row r="30" spans="1:6" ht="13.5" customHeight="1">
      <c r="A30" s="18"/>
      <c r="B30" s="16" t="s">
        <v>64</v>
      </c>
      <c r="C30" s="16" t="s">
        <v>115</v>
      </c>
      <c r="D30" s="21">
        <f>'سالانه شهرستانها'!E29</f>
        <v>75</v>
      </c>
      <c r="E30" s="21">
        <f>'سالانه شهرستانها'!F29</f>
        <v>12000</v>
      </c>
      <c r="F30" s="20">
        <f t="shared" si="0"/>
        <v>160000</v>
      </c>
    </row>
    <row r="31" spans="1:6" ht="13.5" customHeight="1">
      <c r="A31" s="18"/>
      <c r="B31" s="16" t="s">
        <v>64</v>
      </c>
      <c r="C31" s="16" t="s">
        <v>116</v>
      </c>
      <c r="D31" s="21">
        <f>'سالانه شهرستانها'!E30</f>
        <v>11</v>
      </c>
      <c r="E31" s="21">
        <f>'سالانه شهرستانها'!F30</f>
        <v>910</v>
      </c>
      <c r="F31" s="20">
        <f t="shared" si="0"/>
        <v>82727.27272727274</v>
      </c>
    </row>
    <row r="32" spans="1:6" ht="13.5" customHeight="1">
      <c r="A32" s="18"/>
      <c r="B32" s="16" t="s">
        <v>64</v>
      </c>
      <c r="C32" s="16" t="s">
        <v>118</v>
      </c>
      <c r="D32" s="21">
        <f>'سالانه شهرستانها'!E31</f>
        <v>19</v>
      </c>
      <c r="E32" s="21">
        <f>'سالانه شهرستانها'!F31</f>
        <v>1875</v>
      </c>
      <c r="F32" s="20">
        <f t="shared" si="0"/>
        <v>98684.2105263158</v>
      </c>
    </row>
    <row r="33" spans="1:6" ht="13.5" customHeight="1">
      <c r="A33" s="18"/>
      <c r="B33" s="16" t="s">
        <v>64</v>
      </c>
      <c r="C33" s="16" t="s">
        <v>93</v>
      </c>
      <c r="D33" s="21">
        <f>'سالانه شهرستانها'!E32</f>
        <v>5667</v>
      </c>
      <c r="E33" s="21">
        <f>'سالانه شهرستانها'!F32</f>
        <v>190364</v>
      </c>
      <c r="F33" s="20">
        <f t="shared" si="0"/>
        <v>33591.67107817187</v>
      </c>
    </row>
    <row r="34" spans="1:6" ht="13.5" customHeight="1">
      <c r="A34" s="18"/>
      <c r="B34" s="16" t="s">
        <v>65</v>
      </c>
      <c r="C34" s="16" t="s">
        <v>21</v>
      </c>
      <c r="D34" s="21">
        <f>'سالانه شهرستانها'!E33</f>
        <v>26403</v>
      </c>
      <c r="E34" s="21">
        <f>'سالانه شهرستانها'!F33</f>
        <v>251360.30000000002</v>
      </c>
      <c r="F34" s="20">
        <f t="shared" si="0"/>
        <v>9520.14165057001</v>
      </c>
    </row>
    <row r="35" spans="1:6" ht="13.5" customHeight="1">
      <c r="A35" s="18"/>
      <c r="B35" s="16" t="s">
        <v>65</v>
      </c>
      <c r="C35" s="16" t="s">
        <v>59</v>
      </c>
      <c r="D35" s="21">
        <f>'سالانه شهرستانها'!E34</f>
        <v>308</v>
      </c>
      <c r="E35" s="21">
        <f>'سالانه شهرستانها'!F34</f>
        <v>675.85</v>
      </c>
      <c r="F35" s="20">
        <f t="shared" si="0"/>
        <v>2194.318181818182</v>
      </c>
    </row>
    <row r="36" spans="1:6" ht="13.5" customHeight="1">
      <c r="A36" s="18"/>
      <c r="B36" s="16" t="s">
        <v>65</v>
      </c>
      <c r="C36" s="16" t="s">
        <v>22</v>
      </c>
      <c r="D36" s="21">
        <f>'سالانه شهرستانها'!E35</f>
        <v>2149</v>
      </c>
      <c r="E36" s="21">
        <f>'سالانه شهرستانها'!F35</f>
        <v>64088</v>
      </c>
      <c r="F36" s="20">
        <f t="shared" si="0"/>
        <v>29822.242903676128</v>
      </c>
    </row>
    <row r="37" spans="1:6" ht="13.5" customHeight="1">
      <c r="A37" s="18"/>
      <c r="B37" s="16" t="s">
        <v>65</v>
      </c>
      <c r="C37" s="16" t="s">
        <v>24</v>
      </c>
      <c r="D37" s="21">
        <f>'سالانه شهرستانها'!E36</f>
        <v>6927</v>
      </c>
      <c r="E37" s="21">
        <f>'سالانه شهرستانها'!F36</f>
        <v>234236</v>
      </c>
      <c r="F37" s="20">
        <f t="shared" si="0"/>
        <v>33814.92709686733</v>
      </c>
    </row>
    <row r="38" spans="1:6" ht="13.5" customHeight="1">
      <c r="A38" s="18"/>
      <c r="B38" s="16" t="s">
        <v>65</v>
      </c>
      <c r="C38" s="16" t="s">
        <v>74</v>
      </c>
      <c r="D38" s="21">
        <f>'سالانه شهرستانها'!E37</f>
        <v>383</v>
      </c>
      <c r="E38" s="21">
        <f>'سالانه شهرستانها'!F37</f>
        <v>1120</v>
      </c>
      <c r="F38" s="20">
        <f t="shared" si="0"/>
        <v>2924.2819843342036</v>
      </c>
    </row>
    <row r="39" spans="1:6" ht="13.5" customHeight="1">
      <c r="A39" s="18"/>
      <c r="B39" s="16" t="s">
        <v>65</v>
      </c>
      <c r="C39" s="16" t="s">
        <v>44</v>
      </c>
      <c r="D39" s="21">
        <f>'سالانه شهرستانها'!E38</f>
        <v>400</v>
      </c>
      <c r="E39" s="21">
        <f>'سالانه شهرستانها'!F38</f>
        <v>24199.5</v>
      </c>
      <c r="F39" s="20">
        <f t="shared" si="0"/>
        <v>60498.75</v>
      </c>
    </row>
    <row r="40" spans="1:6" ht="13.5" customHeight="1">
      <c r="A40" s="18"/>
      <c r="B40" s="16" t="s">
        <v>65</v>
      </c>
      <c r="C40" s="16" t="s">
        <v>43</v>
      </c>
      <c r="D40" s="21">
        <f>'سالانه شهرستانها'!E39</f>
        <v>103</v>
      </c>
      <c r="E40" s="21">
        <f>'سالانه شهرستانها'!F39</f>
        <v>307.9</v>
      </c>
      <c r="F40" s="20">
        <f t="shared" si="0"/>
        <v>2989.3203883495144</v>
      </c>
    </row>
    <row r="41" spans="1:10" ht="13.5" customHeight="1">
      <c r="A41" s="18"/>
      <c r="B41" s="16" t="s">
        <v>65</v>
      </c>
      <c r="C41" s="16" t="s">
        <v>23</v>
      </c>
      <c r="D41" s="21">
        <f>'سالانه شهرستانها'!E40</f>
        <v>16206</v>
      </c>
      <c r="E41" s="21">
        <f>'سالانه شهرستانها'!F40</f>
        <v>885039</v>
      </c>
      <c r="F41" s="20">
        <f t="shared" si="0"/>
        <v>54611.81044057757</v>
      </c>
      <c r="J41" s="85"/>
    </row>
    <row r="42" spans="1:10" ht="13.5" customHeight="1">
      <c r="A42" s="18"/>
      <c r="B42" s="16" t="s">
        <v>65</v>
      </c>
      <c r="C42" s="16" t="s">
        <v>33</v>
      </c>
      <c r="D42" s="21">
        <f>'سالانه شهرستانها'!E41</f>
        <v>1454</v>
      </c>
      <c r="E42" s="21">
        <f>'سالانه شهرستانها'!F41</f>
        <v>56406</v>
      </c>
      <c r="F42" s="20">
        <f t="shared" si="0"/>
        <v>38793.67262723521</v>
      </c>
      <c r="J42" s="84"/>
    </row>
    <row r="43" spans="1:6" ht="13.5" customHeight="1">
      <c r="A43" s="18"/>
      <c r="B43" s="16" t="s">
        <v>65</v>
      </c>
      <c r="C43" s="16" t="s">
        <v>40</v>
      </c>
      <c r="D43" s="21">
        <f>'سالانه شهرستانها'!E42</f>
        <v>319</v>
      </c>
      <c r="E43" s="21">
        <f>'سالانه شهرستانها'!F42</f>
        <v>6847</v>
      </c>
      <c r="F43" s="20">
        <f t="shared" si="0"/>
        <v>21463.949843260187</v>
      </c>
    </row>
    <row r="44" spans="1:6" ht="13.5" customHeight="1">
      <c r="A44" s="18"/>
      <c r="B44" s="16" t="s">
        <v>66</v>
      </c>
      <c r="C44" s="16" t="s">
        <v>50</v>
      </c>
      <c r="D44" s="21">
        <f>'سالانه شهرستانها'!E43</f>
        <v>369</v>
      </c>
      <c r="E44" s="21">
        <f>'سالانه شهرستانها'!F43</f>
        <v>668.4</v>
      </c>
      <c r="F44" s="20">
        <f t="shared" si="0"/>
        <v>1811.382113821138</v>
      </c>
    </row>
    <row r="45" spans="1:11" ht="13.5" customHeight="1">
      <c r="A45" s="18"/>
      <c r="B45" s="16" t="s">
        <v>66</v>
      </c>
      <c r="C45" s="16" t="s">
        <v>31</v>
      </c>
      <c r="D45" s="21">
        <f>'سالانه شهرستانها'!E44</f>
        <v>313</v>
      </c>
      <c r="E45" s="21">
        <f>'سالانه شهرستانها'!F44</f>
        <v>408.7</v>
      </c>
      <c r="F45" s="20">
        <f t="shared" si="0"/>
        <v>1305.7507987220447</v>
      </c>
      <c r="K45" s="83"/>
    </row>
    <row r="46" spans="1:6" ht="13.5" customHeight="1">
      <c r="A46" s="18"/>
      <c r="B46" s="16" t="s">
        <v>66</v>
      </c>
      <c r="C46" s="16" t="s">
        <v>32</v>
      </c>
      <c r="D46" s="21">
        <f>'سالانه شهرستانها'!E45</f>
        <v>1590</v>
      </c>
      <c r="E46" s="21">
        <f>'سالانه شهرستانها'!F45</f>
        <v>2130.2</v>
      </c>
      <c r="F46" s="20">
        <f t="shared" si="0"/>
        <v>1339.7484276729558</v>
      </c>
    </row>
    <row r="47" spans="1:6" ht="13.5" customHeight="1">
      <c r="A47" s="18"/>
      <c r="B47" s="16" t="s">
        <v>66</v>
      </c>
      <c r="C47" s="16" t="s">
        <v>25</v>
      </c>
      <c r="D47" s="21">
        <f>'سالانه شهرستانها'!E46</f>
        <v>311</v>
      </c>
      <c r="E47" s="21">
        <f>'سالانه شهرستانها'!F46</f>
        <v>675</v>
      </c>
      <c r="F47" s="20">
        <f t="shared" si="0"/>
        <v>2170.418006430868</v>
      </c>
    </row>
    <row r="48" spans="1:6" ht="13.5" customHeight="1">
      <c r="A48" s="18"/>
      <c r="B48" s="16" t="s">
        <v>67</v>
      </c>
      <c r="C48" s="16" t="s">
        <v>30</v>
      </c>
      <c r="D48" s="21">
        <f>'سالانه شهرستانها'!E47</f>
        <v>2862</v>
      </c>
      <c r="E48" s="21">
        <f>'سالانه شهرستانها'!F47</f>
        <v>92242.08499999999</v>
      </c>
      <c r="F48" s="20">
        <f t="shared" si="0"/>
        <v>32229.938853948282</v>
      </c>
    </row>
    <row r="49" spans="1:6" ht="13.5" customHeight="1">
      <c r="A49" s="18"/>
      <c r="B49" s="16" t="s">
        <v>67</v>
      </c>
      <c r="C49" s="16" t="s">
        <v>29</v>
      </c>
      <c r="D49" s="21">
        <f>'سالانه شهرستانها'!E48</f>
        <v>202</v>
      </c>
      <c r="E49" s="21">
        <f>'سالانه شهرستانها'!F48</f>
        <v>630.8</v>
      </c>
      <c r="F49" s="20">
        <f t="shared" si="0"/>
        <v>3122.7722772277225</v>
      </c>
    </row>
    <row r="50" spans="1:6" ht="13.5" customHeight="1">
      <c r="A50" s="18"/>
      <c r="B50" s="16" t="s">
        <v>67</v>
      </c>
      <c r="C50" s="16" t="s">
        <v>41</v>
      </c>
      <c r="D50" s="21">
        <f>'سالانه شهرستانها'!E49</f>
        <v>4300</v>
      </c>
      <c r="E50" s="21">
        <f>'سالانه شهرستانها'!F49</f>
        <v>9394.300000000001</v>
      </c>
      <c r="F50" s="20">
        <f t="shared" si="0"/>
        <v>2184.7209302325587</v>
      </c>
    </row>
    <row r="51" spans="1:6" ht="13.5" customHeight="1">
      <c r="A51" s="18"/>
      <c r="B51" s="16" t="s">
        <v>67</v>
      </c>
      <c r="C51" s="16" t="s">
        <v>46</v>
      </c>
      <c r="D51" s="21">
        <f>'سالانه شهرستانها'!E50</f>
        <v>53</v>
      </c>
      <c r="E51" s="21">
        <f>'سالانه شهرستانها'!F50</f>
        <v>317</v>
      </c>
      <c r="F51" s="20">
        <f t="shared" si="0"/>
        <v>5981.132075471698</v>
      </c>
    </row>
    <row r="52" spans="1:6" ht="13.5" customHeight="1">
      <c r="A52" s="18"/>
      <c r="B52" s="16" t="s">
        <v>45</v>
      </c>
      <c r="C52" s="16" t="s">
        <v>37</v>
      </c>
      <c r="D52" s="21">
        <f>'سالانه شهرستانها'!E51</f>
        <v>1559</v>
      </c>
      <c r="E52" s="21">
        <f>'سالانه شهرستانها'!F51</f>
        <v>2998</v>
      </c>
      <c r="F52" s="20">
        <f t="shared" si="0"/>
        <v>1923.0275817831944</v>
      </c>
    </row>
    <row r="53" spans="1:6" ht="13.5" customHeight="1">
      <c r="A53" s="18"/>
      <c r="B53" s="16" t="s">
        <v>45</v>
      </c>
      <c r="C53" s="16" t="s">
        <v>26</v>
      </c>
      <c r="D53" s="21">
        <f>'سالانه شهرستانها'!E52</f>
        <v>443.51</v>
      </c>
      <c r="E53" s="21">
        <f>'سالانه شهرستانها'!F52</f>
        <v>2.5541</v>
      </c>
      <c r="F53" s="69">
        <f t="shared" si="0"/>
        <v>5.758832946269532</v>
      </c>
    </row>
    <row r="54" spans="1:6" ht="13.5" customHeight="1">
      <c r="A54" s="18"/>
      <c r="B54" s="16" t="s">
        <v>45</v>
      </c>
      <c r="C54" s="16" t="s">
        <v>34</v>
      </c>
      <c r="D54" s="21">
        <f>'سالانه شهرستانها'!E53</f>
        <v>206</v>
      </c>
      <c r="E54" s="21">
        <f>'سالانه شهرستانها'!F53</f>
        <v>77</v>
      </c>
      <c r="F54" s="20">
        <f t="shared" si="0"/>
        <v>373.7864077669903</v>
      </c>
    </row>
    <row r="55" spans="1:6" ht="13.5" customHeight="1">
      <c r="A55" s="18"/>
      <c r="B55" s="16" t="s">
        <v>45</v>
      </c>
      <c r="C55" s="16" t="s">
        <v>42</v>
      </c>
      <c r="D55" s="21">
        <f>'سالانه شهرستانها'!E54</f>
        <v>4</v>
      </c>
      <c r="E55" s="21">
        <f>'سالانه شهرستانها'!F54</f>
        <v>5</v>
      </c>
      <c r="F55" s="20">
        <f t="shared" si="0"/>
        <v>1250</v>
      </c>
    </row>
    <row r="56" spans="1:6" ht="13.5" customHeight="1">
      <c r="A56" s="18"/>
      <c r="B56" s="16" t="s">
        <v>45</v>
      </c>
      <c r="C56" s="16" t="s">
        <v>27</v>
      </c>
      <c r="D56" s="21">
        <f>'سالانه شهرستانها'!E55</f>
        <v>316</v>
      </c>
      <c r="E56" s="21">
        <f>'سالانه شهرستانها'!F55</f>
        <v>534</v>
      </c>
      <c r="F56" s="20">
        <f t="shared" si="0"/>
        <v>1689.873417721519</v>
      </c>
    </row>
    <row r="57" spans="1:6" ht="13.5" customHeight="1">
      <c r="A57" s="18"/>
      <c r="B57" s="16" t="s">
        <v>45</v>
      </c>
      <c r="C57" s="16" t="s">
        <v>45</v>
      </c>
      <c r="D57" s="21">
        <f>'سالانه شهرستانها'!E56</f>
        <v>200</v>
      </c>
      <c r="E57" s="21">
        <f>'سالانه شهرستانها'!F56</f>
        <v>1162</v>
      </c>
      <c r="F57" s="20">
        <f t="shared" si="0"/>
        <v>5810</v>
      </c>
    </row>
    <row r="58" spans="1:6" ht="13.5" customHeight="1">
      <c r="A58" s="18"/>
      <c r="B58" s="16"/>
      <c r="C58" s="16" t="s">
        <v>60</v>
      </c>
      <c r="D58" s="21">
        <f>'سالانه شهرستانها'!E57</f>
        <v>257304.00999999998</v>
      </c>
      <c r="E58" s="21">
        <f>'سالانه شهرستانها'!F57</f>
        <v>3479047.1390999993</v>
      </c>
      <c r="F58" s="20"/>
    </row>
    <row r="59" spans="1:10" ht="13.5" customHeight="1">
      <c r="A59" s="18"/>
      <c r="B59" s="16"/>
      <c r="C59" s="16" t="s">
        <v>68</v>
      </c>
      <c r="D59" s="21">
        <f>'سالانه شهرستانها'!E58</f>
        <v>27675</v>
      </c>
      <c r="E59" s="21">
        <f>'سالانه شهرستانها'!F58</f>
        <v>27099.167</v>
      </c>
      <c r="F59" s="20"/>
      <c r="H59" s="46"/>
      <c r="J59" s="46"/>
    </row>
    <row r="60" spans="1:6" ht="13.5" customHeight="1">
      <c r="A60" s="15"/>
      <c r="B60" s="16"/>
      <c r="C60" s="16" t="s">
        <v>83</v>
      </c>
      <c r="D60" s="21">
        <f>'سالانه شهرستانها'!E59</f>
        <v>176668</v>
      </c>
      <c r="E60" s="21">
        <f>'سالانه شهرستانها'!F59</f>
        <v>0</v>
      </c>
      <c r="F60" s="20"/>
    </row>
    <row r="61" spans="1:6" ht="13.5" customHeight="1">
      <c r="A61" s="6"/>
      <c r="B61" s="7"/>
      <c r="C61" s="7" t="s">
        <v>84</v>
      </c>
      <c r="D61" s="21">
        <f>'سالانه شهرستانها'!E60</f>
        <v>24642</v>
      </c>
      <c r="E61" s="21">
        <f>'سالانه شهرستانها'!F60</f>
        <v>0</v>
      </c>
      <c r="F61" s="20"/>
    </row>
  </sheetData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464"/>
  <sheetViews>
    <sheetView rightToLeft="1" workbookViewId="0" topLeftCell="B30">
      <selection activeCell="J54" sqref="J54"/>
    </sheetView>
  </sheetViews>
  <sheetFormatPr defaultColWidth="9.140625" defaultRowHeight="12.75"/>
  <cols>
    <col min="1" max="1" width="1.57421875" style="10" customWidth="1"/>
    <col min="2" max="2" width="9.140625" style="10" customWidth="1"/>
    <col min="3" max="3" width="12.57421875" style="10" customWidth="1"/>
    <col min="4" max="4" width="16.00390625" style="3" customWidth="1"/>
    <col min="5" max="5" width="13.57421875" style="59" customWidth="1"/>
    <col min="6" max="6" width="11.57421875" style="80" customWidth="1"/>
    <col min="7" max="7" width="9.7109375" style="26" customWidth="1"/>
    <col min="8" max="8" width="9.140625" style="29" customWidth="1"/>
    <col min="9" max="19" width="9.140625" style="11" customWidth="1"/>
    <col min="20" max="16384" width="9.140625" style="10" customWidth="1"/>
  </cols>
  <sheetData>
    <row r="1" spans="2:14" ht="12.75" customHeight="1">
      <c r="B1" s="3"/>
      <c r="C1" s="3"/>
      <c r="F1" s="70"/>
      <c r="G1" s="45"/>
      <c r="H1" s="10"/>
      <c r="N1" s="12"/>
    </row>
    <row r="2" spans="2:14" ht="15" customHeight="1">
      <c r="B2" s="3"/>
      <c r="C2" s="3"/>
      <c r="D2" s="3" t="s">
        <v>52</v>
      </c>
      <c r="E2" s="59" t="s">
        <v>81</v>
      </c>
      <c r="F2" s="59" t="s">
        <v>82</v>
      </c>
      <c r="G2" s="28" t="s">
        <v>49</v>
      </c>
      <c r="H2" s="10"/>
      <c r="N2" s="12"/>
    </row>
    <row r="3" spans="2:14" ht="12.75">
      <c r="B3" s="3" t="s">
        <v>85</v>
      </c>
      <c r="C3" s="27" t="s">
        <v>61</v>
      </c>
      <c r="D3" s="3" t="s">
        <v>8</v>
      </c>
      <c r="E3" s="59">
        <f aca="true" t="shared" si="0" ref="E3:F19">SUM(E63,E123,E183,E243,E303,E363,E423,E483,E543,E603,E663,E723,E783,E843,E903,E963,E1023,E1083,E1143,E1203,E1263,E1323,E1383)</f>
        <v>90000</v>
      </c>
      <c r="F3" s="59">
        <f t="shared" si="0"/>
        <v>439329</v>
      </c>
      <c r="G3" s="28">
        <f aca="true" t="shared" si="1" ref="G3:G57">(F3/E3)*1000</f>
        <v>4881.433333333333</v>
      </c>
      <c r="H3" s="87">
        <f>SUM(E3,E5,E7:E9)</f>
        <v>153398</v>
      </c>
      <c r="I3" s="88">
        <f>SUM(E4,E6)</f>
        <v>25016</v>
      </c>
      <c r="N3" s="12"/>
    </row>
    <row r="4" spans="2:14" ht="12.75" customHeight="1">
      <c r="B4" s="3" t="s">
        <v>85</v>
      </c>
      <c r="C4" s="27" t="s">
        <v>61</v>
      </c>
      <c r="D4" s="3" t="s">
        <v>53</v>
      </c>
      <c r="E4" s="59">
        <f t="shared" si="0"/>
        <v>18010</v>
      </c>
      <c r="F4" s="59">
        <f t="shared" si="0"/>
        <v>18854.5</v>
      </c>
      <c r="G4" s="28">
        <f>F4/E4*1000</f>
        <v>1046.8906163242643</v>
      </c>
      <c r="H4" s="88">
        <f>SUM(E10,E12,E13,E15)</f>
        <v>2402</v>
      </c>
      <c r="I4" s="88">
        <f>SUM(E11,E14)</f>
        <v>1968</v>
      </c>
      <c r="K4" s="12"/>
      <c r="N4" s="12"/>
    </row>
    <row r="5" spans="2:14" ht="12.75" customHeight="1">
      <c r="B5" s="3" t="s">
        <v>85</v>
      </c>
      <c r="C5" s="27" t="s">
        <v>61</v>
      </c>
      <c r="D5" s="3" t="s">
        <v>9</v>
      </c>
      <c r="E5" s="59">
        <f t="shared" si="0"/>
        <v>47850</v>
      </c>
      <c r="F5" s="59">
        <f t="shared" si="0"/>
        <v>198925.7</v>
      </c>
      <c r="G5" s="28">
        <f t="shared" si="1"/>
        <v>4157.276907001045</v>
      </c>
      <c r="H5" s="88">
        <f>SUM(E16:E21)</f>
        <v>8359.5</v>
      </c>
      <c r="K5" s="12"/>
      <c r="N5" s="12"/>
    </row>
    <row r="6" spans="2:15" ht="15.75">
      <c r="B6" s="3" t="s">
        <v>85</v>
      </c>
      <c r="C6" s="27" t="s">
        <v>61</v>
      </c>
      <c r="D6" s="3" t="s">
        <v>54</v>
      </c>
      <c r="E6" s="59">
        <f t="shared" si="0"/>
        <v>7006</v>
      </c>
      <c r="F6" s="59">
        <f t="shared" si="0"/>
        <v>5870.277</v>
      </c>
      <c r="G6" s="28">
        <f t="shared" si="1"/>
        <v>837.8928061661434</v>
      </c>
      <c r="H6" s="88">
        <f>SUM(E22:E32)</f>
        <v>26455</v>
      </c>
      <c r="N6" s="12"/>
      <c r="O6" s="13"/>
    </row>
    <row r="7" spans="2:15" ht="15.75">
      <c r="B7" s="3" t="s">
        <v>85</v>
      </c>
      <c r="C7" s="27" t="s">
        <v>61</v>
      </c>
      <c r="D7" s="3" t="s">
        <v>55</v>
      </c>
      <c r="E7" s="59">
        <f t="shared" si="0"/>
        <v>11468</v>
      </c>
      <c r="F7" s="59">
        <f t="shared" si="0"/>
        <v>61016.1</v>
      </c>
      <c r="G7" s="28">
        <f t="shared" si="1"/>
        <v>5320.55284269271</v>
      </c>
      <c r="H7" s="11"/>
      <c r="N7" s="12"/>
      <c r="O7" s="13"/>
    </row>
    <row r="8" spans="2:14" ht="12.75">
      <c r="B8" s="3" t="s">
        <v>85</v>
      </c>
      <c r="C8" s="27" t="s">
        <v>61</v>
      </c>
      <c r="D8" s="3" t="s">
        <v>10</v>
      </c>
      <c r="E8" s="59">
        <f t="shared" si="0"/>
        <v>2546</v>
      </c>
      <c r="F8" s="59">
        <f t="shared" si="0"/>
        <v>18230.199999999997</v>
      </c>
      <c r="G8" s="28">
        <f t="shared" si="1"/>
        <v>7160.329929300863</v>
      </c>
      <c r="H8" s="11"/>
      <c r="I8" s="11" t="s">
        <v>90</v>
      </c>
      <c r="N8" s="12"/>
    </row>
    <row r="9" spans="2:14" ht="12.75">
      <c r="B9" s="3" t="s">
        <v>85</v>
      </c>
      <c r="C9" s="27" t="s">
        <v>61</v>
      </c>
      <c r="D9" s="3" t="s">
        <v>35</v>
      </c>
      <c r="E9" s="59">
        <f t="shared" si="0"/>
        <v>1534</v>
      </c>
      <c r="F9" s="59">
        <f t="shared" si="0"/>
        <v>4007.5</v>
      </c>
      <c r="G9" s="28">
        <f t="shared" si="1"/>
        <v>2612.45110821382</v>
      </c>
      <c r="H9" s="11"/>
      <c r="N9" s="12"/>
    </row>
    <row r="10" spans="2:14" ht="12.75">
      <c r="B10" s="3" t="s">
        <v>85</v>
      </c>
      <c r="C10" s="27" t="s">
        <v>62</v>
      </c>
      <c r="D10" s="3" t="s">
        <v>38</v>
      </c>
      <c r="E10" s="59">
        <f t="shared" si="0"/>
        <v>345</v>
      </c>
      <c r="F10" s="59">
        <f t="shared" si="0"/>
        <v>494.75</v>
      </c>
      <c r="G10" s="28">
        <f t="shared" si="1"/>
        <v>1434.0579710144928</v>
      </c>
      <c r="H10" s="11"/>
      <c r="N10" s="12"/>
    </row>
    <row r="11" spans="2:15" ht="15.75">
      <c r="B11" s="3" t="s">
        <v>85</v>
      </c>
      <c r="C11" s="27" t="s">
        <v>62</v>
      </c>
      <c r="D11" s="3" t="s">
        <v>57</v>
      </c>
      <c r="E11" s="59">
        <f t="shared" si="0"/>
        <v>718</v>
      </c>
      <c r="F11" s="59">
        <f t="shared" si="0"/>
        <v>200.83999999999997</v>
      </c>
      <c r="G11" s="28">
        <f t="shared" si="1"/>
        <v>279.7214484679665</v>
      </c>
      <c r="H11" s="11"/>
      <c r="K11" s="12"/>
      <c r="N11" s="12"/>
      <c r="O11" s="13"/>
    </row>
    <row r="12" spans="2:15" ht="15.75">
      <c r="B12" s="3" t="s">
        <v>85</v>
      </c>
      <c r="C12" s="27" t="s">
        <v>62</v>
      </c>
      <c r="D12" s="3" t="s">
        <v>11</v>
      </c>
      <c r="E12" s="59">
        <f t="shared" si="0"/>
        <v>1550</v>
      </c>
      <c r="F12" s="59">
        <f t="shared" si="0"/>
        <v>2868</v>
      </c>
      <c r="G12" s="28">
        <f t="shared" si="1"/>
        <v>1850.3225806451612</v>
      </c>
      <c r="H12" s="11"/>
      <c r="K12" s="12"/>
      <c r="N12" s="12"/>
      <c r="O12" s="13"/>
    </row>
    <row r="13" spans="2:15" ht="15.75">
      <c r="B13" s="3" t="s">
        <v>85</v>
      </c>
      <c r="C13" s="27" t="s">
        <v>62</v>
      </c>
      <c r="D13" s="3" t="s">
        <v>12</v>
      </c>
      <c r="E13" s="59">
        <f t="shared" si="0"/>
        <v>392</v>
      </c>
      <c r="F13" s="59">
        <f t="shared" si="0"/>
        <v>536.6999999999999</v>
      </c>
      <c r="G13" s="28">
        <f t="shared" si="1"/>
        <v>1369.1326530612241</v>
      </c>
      <c r="H13" s="11"/>
      <c r="K13" s="12"/>
      <c r="N13" s="12"/>
      <c r="O13" s="13"/>
    </row>
    <row r="14" spans="2:15" ht="15.75">
      <c r="B14" s="3" t="s">
        <v>85</v>
      </c>
      <c r="C14" s="27" t="s">
        <v>62</v>
      </c>
      <c r="D14" s="3" t="s">
        <v>56</v>
      </c>
      <c r="E14" s="59">
        <f t="shared" si="0"/>
        <v>1250</v>
      </c>
      <c r="F14" s="59">
        <f t="shared" si="0"/>
        <v>377.7</v>
      </c>
      <c r="G14" s="28">
        <f t="shared" si="1"/>
        <v>302.15999999999997</v>
      </c>
      <c r="H14" s="11"/>
      <c r="K14" s="12"/>
      <c r="N14" s="12"/>
      <c r="O14" s="13"/>
    </row>
    <row r="15" spans="2:15" ht="15.75">
      <c r="B15" s="3" t="s">
        <v>85</v>
      </c>
      <c r="C15" s="27" t="s">
        <v>62</v>
      </c>
      <c r="D15" s="3" t="s">
        <v>13</v>
      </c>
      <c r="E15" s="59">
        <f t="shared" si="0"/>
        <v>115</v>
      </c>
      <c r="F15" s="59">
        <f t="shared" si="0"/>
        <v>103.5</v>
      </c>
      <c r="G15" s="28">
        <f t="shared" si="1"/>
        <v>900</v>
      </c>
      <c r="H15" s="11"/>
      <c r="K15" s="12"/>
      <c r="N15" s="12"/>
      <c r="O15" s="13"/>
    </row>
    <row r="16" spans="2:15" ht="15.75">
      <c r="B16" s="3" t="s">
        <v>85</v>
      </c>
      <c r="C16" s="27" t="s">
        <v>63</v>
      </c>
      <c r="D16" s="3" t="s">
        <v>14</v>
      </c>
      <c r="E16" s="59">
        <f t="shared" si="0"/>
        <v>630</v>
      </c>
      <c r="F16" s="59">
        <f t="shared" si="0"/>
        <v>20205</v>
      </c>
      <c r="G16" s="28">
        <f t="shared" si="1"/>
        <v>32071.42857142857</v>
      </c>
      <c r="H16" s="11"/>
      <c r="K16" s="12"/>
      <c r="N16" s="12"/>
      <c r="O16" s="13"/>
    </row>
    <row r="17" spans="2:15" ht="15.75">
      <c r="B17" s="3" t="s">
        <v>85</v>
      </c>
      <c r="C17" s="27" t="s">
        <v>63</v>
      </c>
      <c r="D17" s="3" t="s">
        <v>36</v>
      </c>
      <c r="E17" s="59">
        <f t="shared" si="0"/>
        <v>2846</v>
      </c>
      <c r="F17" s="59">
        <f t="shared" si="0"/>
        <v>80052</v>
      </c>
      <c r="G17" s="28">
        <f t="shared" si="1"/>
        <v>28127.898805340832</v>
      </c>
      <c r="H17" s="11"/>
      <c r="I17" s="12"/>
      <c r="K17" s="12"/>
      <c r="N17" s="12"/>
      <c r="O17" s="13"/>
    </row>
    <row r="18" spans="2:15" ht="15.75">
      <c r="B18" s="3" t="s">
        <v>85</v>
      </c>
      <c r="C18" s="27" t="s">
        <v>63</v>
      </c>
      <c r="D18" s="3" t="s">
        <v>39</v>
      </c>
      <c r="E18" s="59">
        <f t="shared" si="0"/>
        <v>2954</v>
      </c>
      <c r="F18" s="59">
        <f t="shared" si="0"/>
        <v>108784</v>
      </c>
      <c r="G18" s="28">
        <f t="shared" si="1"/>
        <v>36825.998645903856</v>
      </c>
      <c r="H18" s="11"/>
      <c r="N18" s="12"/>
      <c r="O18" s="13"/>
    </row>
    <row r="19" spans="2:15" ht="15.75">
      <c r="B19" s="3" t="s">
        <v>85</v>
      </c>
      <c r="C19" s="27" t="s">
        <v>63</v>
      </c>
      <c r="D19" s="3" t="s">
        <v>15</v>
      </c>
      <c r="E19" s="59">
        <f t="shared" si="0"/>
        <v>1612</v>
      </c>
      <c r="F19" s="59">
        <f t="shared" si="0"/>
        <v>46322.4</v>
      </c>
      <c r="G19" s="28">
        <f t="shared" si="1"/>
        <v>28735.980148883376</v>
      </c>
      <c r="H19" s="11"/>
      <c r="N19" s="12"/>
      <c r="O19" s="13"/>
    </row>
    <row r="20" spans="2:15" ht="15.75">
      <c r="B20" s="3" t="s">
        <v>85</v>
      </c>
      <c r="C20" s="27" t="s">
        <v>63</v>
      </c>
      <c r="D20" s="3" t="s">
        <v>114</v>
      </c>
      <c r="E20" s="59">
        <f>SUM(E80,E140,E200,E260,E320,E380,E440,E500,E560,E620,E680,E740,E800,E860,E920,E980,E1040,E1100,E1160,E1220,E1280,E1340,E1400)</f>
        <v>70.5</v>
      </c>
      <c r="F20" s="59">
        <f>SUM(F80,F140,F200,F260,F320,F380,F440,F500,F560,F620,F680,F740,F800,F860,F920,F980,F1040,F1100,F1160,F1220,F1280,F1340,F1400)</f>
        <v>10400</v>
      </c>
      <c r="G20" s="28">
        <f>F20/E20*1000</f>
        <v>147517.7304964539</v>
      </c>
      <c r="H20" s="11"/>
      <c r="N20" s="12"/>
      <c r="O20" s="13"/>
    </row>
    <row r="21" spans="2:15" ht="15.75">
      <c r="B21" s="3" t="s">
        <v>85</v>
      </c>
      <c r="C21" s="27" t="s">
        <v>63</v>
      </c>
      <c r="D21" s="3" t="s">
        <v>58</v>
      </c>
      <c r="E21" s="59">
        <f>SUM(E81,E141,E201,E261,E321,E381,E441,E501,E561,E621,E681,E741,E801,E861,E921,E981,E1041,E1101,E1161,E1221,E1281,E1341,E1401)</f>
        <v>247</v>
      </c>
      <c r="F21" s="59">
        <f>SUM(F81,F141,F201,F261,F321,F381,F441,F501,F561,F621,F681,F741,F801,F861,F921,F981,F1041,F1101,F1161,F1221,F1281,F1341,F1401)</f>
        <v>3944.25</v>
      </c>
      <c r="G21" s="28">
        <f t="shared" si="1"/>
        <v>15968.623481781377</v>
      </c>
      <c r="H21" s="11"/>
      <c r="N21" s="12"/>
      <c r="O21" s="13"/>
    </row>
    <row r="22" spans="2:15" ht="15.75">
      <c r="B22" s="3" t="s">
        <v>85</v>
      </c>
      <c r="C22" s="27" t="s">
        <v>64</v>
      </c>
      <c r="D22" s="3" t="s">
        <v>16</v>
      </c>
      <c r="E22" s="59">
        <f aca="true" t="shared" si="2" ref="E22:F28">SUM(E82,E142,E202,E262,E322,E382,E442,E502,E562,E622,E682,E742,E802,E862,E922,E982,E1042,E1102,E1162,E1222,E1282,E1342,E1402)</f>
        <v>14895</v>
      </c>
      <c r="F22" s="59">
        <f t="shared" si="2"/>
        <v>362928.3</v>
      </c>
      <c r="G22" s="28">
        <f t="shared" si="1"/>
        <v>24365.780463242696</v>
      </c>
      <c r="H22" s="11"/>
      <c r="K22" s="12"/>
      <c r="N22" s="12"/>
      <c r="O22" s="13"/>
    </row>
    <row r="23" spans="2:15" ht="15.75">
      <c r="B23" s="3" t="s">
        <v>85</v>
      </c>
      <c r="C23" s="27" t="s">
        <v>64</v>
      </c>
      <c r="D23" s="3" t="s">
        <v>17</v>
      </c>
      <c r="E23" s="59">
        <f t="shared" si="2"/>
        <v>3641</v>
      </c>
      <c r="F23" s="59">
        <f t="shared" si="2"/>
        <v>207696</v>
      </c>
      <c r="G23" s="28">
        <f t="shared" si="1"/>
        <v>57043.66932161494</v>
      </c>
      <c r="H23" s="11"/>
      <c r="K23" s="12"/>
      <c r="N23" s="12"/>
      <c r="O23" s="13"/>
    </row>
    <row r="24" spans="2:15" ht="15.75">
      <c r="B24" s="3" t="s">
        <v>85</v>
      </c>
      <c r="C24" s="27" t="s">
        <v>64</v>
      </c>
      <c r="D24" s="3" t="s">
        <v>18</v>
      </c>
      <c r="E24" s="59">
        <f t="shared" si="2"/>
        <v>1305</v>
      </c>
      <c r="F24" s="59">
        <f t="shared" si="2"/>
        <v>51980</v>
      </c>
      <c r="G24" s="28">
        <f t="shared" si="1"/>
        <v>39831.41762452108</v>
      </c>
      <c r="H24" s="11"/>
      <c r="N24" s="12"/>
      <c r="O24" s="13"/>
    </row>
    <row r="25" spans="2:15" ht="15.75">
      <c r="B25" s="3" t="s">
        <v>85</v>
      </c>
      <c r="C25" s="27" t="s">
        <v>64</v>
      </c>
      <c r="D25" s="3" t="s">
        <v>19</v>
      </c>
      <c r="E25" s="59">
        <f t="shared" si="2"/>
        <v>437</v>
      </c>
      <c r="F25" s="59">
        <f t="shared" si="2"/>
        <v>16535</v>
      </c>
      <c r="G25" s="28">
        <f t="shared" si="1"/>
        <v>37837.52860411899</v>
      </c>
      <c r="H25" s="11"/>
      <c r="N25" s="12"/>
      <c r="O25" s="13"/>
    </row>
    <row r="26" spans="2:15" ht="15.75">
      <c r="B26" s="3" t="s">
        <v>85</v>
      </c>
      <c r="C26" s="27" t="s">
        <v>64</v>
      </c>
      <c r="D26" s="3" t="s">
        <v>76</v>
      </c>
      <c r="E26" s="59">
        <f t="shared" si="2"/>
        <v>280</v>
      </c>
      <c r="F26" s="59">
        <f t="shared" si="2"/>
        <v>4725</v>
      </c>
      <c r="G26" s="28">
        <f t="shared" si="1"/>
        <v>16875</v>
      </c>
      <c r="H26" s="11"/>
      <c r="N26" s="12"/>
      <c r="O26" s="13"/>
    </row>
    <row r="27" spans="2:15" ht="15.75">
      <c r="B27" s="3" t="s">
        <v>85</v>
      </c>
      <c r="C27" s="27" t="s">
        <v>64</v>
      </c>
      <c r="D27" s="3" t="s">
        <v>20</v>
      </c>
      <c r="E27" s="59">
        <f t="shared" si="2"/>
        <v>95</v>
      </c>
      <c r="F27" s="59">
        <f t="shared" si="2"/>
        <v>820</v>
      </c>
      <c r="G27" s="28">
        <f t="shared" si="1"/>
        <v>8631.578947368422</v>
      </c>
      <c r="H27" s="11"/>
      <c r="N27" s="12"/>
      <c r="O27" s="13"/>
    </row>
    <row r="28" spans="2:15" ht="15.75">
      <c r="B28" s="3" t="s">
        <v>85</v>
      </c>
      <c r="C28" s="27" t="s">
        <v>64</v>
      </c>
      <c r="D28" s="3" t="s">
        <v>28</v>
      </c>
      <c r="E28" s="59">
        <f t="shared" si="2"/>
        <v>30</v>
      </c>
      <c r="F28" s="59">
        <f t="shared" si="2"/>
        <v>266</v>
      </c>
      <c r="G28" s="28">
        <f t="shared" si="1"/>
        <v>8866.666666666668</v>
      </c>
      <c r="H28" s="11"/>
      <c r="N28" s="12"/>
      <c r="O28" s="13"/>
    </row>
    <row r="29" spans="2:15" ht="15.75">
      <c r="B29" s="3" t="s">
        <v>85</v>
      </c>
      <c r="C29" s="27" t="s">
        <v>64</v>
      </c>
      <c r="D29" s="3" t="s">
        <v>115</v>
      </c>
      <c r="E29" s="59">
        <f aca="true" t="shared" si="3" ref="E29:F32">SUM(E89,E149,E209,E269,E329,E389,E449,E509,E569,E629,E689,E749,E809,E869,E929,E989,E1049,E1109,E1169,E1229,E1289,E1349,E1409)</f>
        <v>75</v>
      </c>
      <c r="F29" s="59">
        <f t="shared" si="3"/>
        <v>12000</v>
      </c>
      <c r="G29" s="28">
        <f t="shared" si="1"/>
        <v>160000</v>
      </c>
      <c r="H29" s="11"/>
      <c r="N29" s="12"/>
      <c r="O29" s="13"/>
    </row>
    <row r="30" spans="2:15" ht="15.75">
      <c r="B30" s="3" t="s">
        <v>85</v>
      </c>
      <c r="C30" s="27" t="s">
        <v>64</v>
      </c>
      <c r="D30" s="3" t="s">
        <v>116</v>
      </c>
      <c r="E30" s="59">
        <f t="shared" si="3"/>
        <v>11</v>
      </c>
      <c r="F30" s="59">
        <f t="shared" si="3"/>
        <v>910</v>
      </c>
      <c r="G30" s="28">
        <f t="shared" si="1"/>
        <v>82727.27272727274</v>
      </c>
      <c r="H30" s="11"/>
      <c r="N30" s="12"/>
      <c r="O30" s="13"/>
    </row>
    <row r="31" spans="2:15" ht="15.75">
      <c r="B31" s="3" t="s">
        <v>85</v>
      </c>
      <c r="C31" s="27" t="s">
        <v>64</v>
      </c>
      <c r="D31" s="3" t="s">
        <v>117</v>
      </c>
      <c r="E31" s="59">
        <f t="shared" si="3"/>
        <v>19</v>
      </c>
      <c r="F31" s="59">
        <f t="shared" si="3"/>
        <v>1875</v>
      </c>
      <c r="G31" s="28">
        <f t="shared" si="1"/>
        <v>98684.2105263158</v>
      </c>
      <c r="H31" s="11"/>
      <c r="N31" s="12"/>
      <c r="O31" s="13"/>
    </row>
    <row r="32" spans="2:15" ht="15.75">
      <c r="B32" s="3" t="s">
        <v>85</v>
      </c>
      <c r="C32" s="27" t="s">
        <v>64</v>
      </c>
      <c r="D32" s="3" t="s">
        <v>93</v>
      </c>
      <c r="E32" s="59">
        <f t="shared" si="3"/>
        <v>5667</v>
      </c>
      <c r="F32" s="59">
        <f t="shared" si="3"/>
        <v>190364</v>
      </c>
      <c r="G32" s="28">
        <f t="shared" si="1"/>
        <v>33591.67107817187</v>
      </c>
      <c r="H32" s="11"/>
      <c r="N32" s="12"/>
      <c r="O32" s="13"/>
    </row>
    <row r="33" spans="2:11" ht="12.75">
      <c r="B33" s="3" t="s">
        <v>85</v>
      </c>
      <c r="C33" s="27" t="s">
        <v>65</v>
      </c>
      <c r="D33" s="3" t="s">
        <v>21</v>
      </c>
      <c r="E33" s="59">
        <f aca="true" t="shared" si="4" ref="E33:F37">SUM(E93,E153,E213,E273,E333,E393,E453,E513,E573,E633,E693,E753,E813,E873,E933,E993,E1053,E1113,E1173,E1233,E1293,E1353,E1413)</f>
        <v>26403</v>
      </c>
      <c r="F33" s="59">
        <f t="shared" si="4"/>
        <v>251360.30000000002</v>
      </c>
      <c r="G33" s="28">
        <f t="shared" si="1"/>
        <v>9520.14165057001</v>
      </c>
      <c r="H33" s="89">
        <f>SUM(E33,E35:E36,E38:E42)</f>
        <v>53961</v>
      </c>
      <c r="I33" s="88">
        <f>SUM(E34,E37)</f>
        <v>691</v>
      </c>
      <c r="K33" s="12"/>
    </row>
    <row r="34" spans="2:7" ht="12.75">
      <c r="B34" s="3" t="s">
        <v>85</v>
      </c>
      <c r="C34" s="27" t="s">
        <v>65</v>
      </c>
      <c r="D34" s="3" t="s">
        <v>59</v>
      </c>
      <c r="E34" s="59">
        <f t="shared" si="4"/>
        <v>308</v>
      </c>
      <c r="F34" s="59">
        <f t="shared" si="4"/>
        <v>675.85</v>
      </c>
      <c r="G34" s="28">
        <f t="shared" si="1"/>
        <v>2194.318181818182</v>
      </c>
    </row>
    <row r="35" spans="2:7" ht="12.75">
      <c r="B35" s="3" t="s">
        <v>85</v>
      </c>
      <c r="C35" s="27" t="s">
        <v>65</v>
      </c>
      <c r="D35" s="3" t="s">
        <v>22</v>
      </c>
      <c r="E35" s="59">
        <f t="shared" si="4"/>
        <v>2149</v>
      </c>
      <c r="F35" s="59">
        <f t="shared" si="4"/>
        <v>64088</v>
      </c>
      <c r="G35" s="28">
        <f t="shared" si="1"/>
        <v>29822.242903676128</v>
      </c>
    </row>
    <row r="36" spans="2:7" ht="12.75">
      <c r="B36" s="3" t="s">
        <v>85</v>
      </c>
      <c r="C36" s="27" t="s">
        <v>65</v>
      </c>
      <c r="D36" s="3" t="s">
        <v>24</v>
      </c>
      <c r="E36" s="59">
        <f t="shared" si="4"/>
        <v>6927</v>
      </c>
      <c r="F36" s="59">
        <f t="shared" si="4"/>
        <v>234236</v>
      </c>
      <c r="G36" s="28">
        <f t="shared" si="1"/>
        <v>33814.92709686733</v>
      </c>
    </row>
    <row r="37" spans="2:7" ht="12.75">
      <c r="B37" s="3" t="s">
        <v>85</v>
      </c>
      <c r="C37" s="27" t="s">
        <v>65</v>
      </c>
      <c r="D37" s="3" t="s">
        <v>74</v>
      </c>
      <c r="E37" s="59">
        <f t="shared" si="4"/>
        <v>383</v>
      </c>
      <c r="F37" s="59">
        <f t="shared" si="4"/>
        <v>1120</v>
      </c>
      <c r="G37" s="28">
        <f t="shared" si="1"/>
        <v>2924.2819843342036</v>
      </c>
    </row>
    <row r="38" spans="2:7" ht="12.75">
      <c r="B38" s="3" t="s">
        <v>85</v>
      </c>
      <c r="C38" s="27" t="s">
        <v>65</v>
      </c>
      <c r="D38" s="3" t="s">
        <v>44</v>
      </c>
      <c r="E38" s="59">
        <f>SUM(E98,E158,E218,E278,E338,E398,E458,E518,E578,E698,E758,E818,E878,E938,E998,E1058,E1118,E1178,E1238,E1298,E1358,E1418)</f>
        <v>400</v>
      </c>
      <c r="F38" s="59">
        <f aca="true" t="shared" si="5" ref="F38:F60">SUM(F98,F158,F218,F278,F338,F398,F458,F518,F578,F638,F698,F758,F818,F878,F938,F998,F1058,F1118,F1178,F1238,F1298,F1358,F1418)</f>
        <v>24199.5</v>
      </c>
      <c r="G38" s="28">
        <f t="shared" si="1"/>
        <v>60498.75</v>
      </c>
    </row>
    <row r="39" spans="2:7" ht="12.75">
      <c r="B39" s="3" t="s">
        <v>85</v>
      </c>
      <c r="C39" s="27" t="s">
        <v>65</v>
      </c>
      <c r="D39" s="3" t="s">
        <v>43</v>
      </c>
      <c r="E39" s="59">
        <f aca="true" t="shared" si="6" ref="E39:E60">SUM(E99,E159,E219,E279,E339,E399,E459,E519,E579,E639,E699,E759,E819,E879,E939,E999,E1059,E1119,E1179,E1239,E1299,E1359,E1419)</f>
        <v>103</v>
      </c>
      <c r="F39" s="59">
        <f t="shared" si="5"/>
        <v>307.9</v>
      </c>
      <c r="G39" s="28">
        <f t="shared" si="1"/>
        <v>2989.3203883495144</v>
      </c>
    </row>
    <row r="40" spans="2:11" ht="12.75">
      <c r="B40" s="3" t="s">
        <v>85</v>
      </c>
      <c r="C40" s="27" t="s">
        <v>65</v>
      </c>
      <c r="D40" s="3" t="s">
        <v>23</v>
      </c>
      <c r="E40" s="59">
        <f t="shared" si="6"/>
        <v>16206</v>
      </c>
      <c r="F40" s="59">
        <f t="shared" si="5"/>
        <v>885039</v>
      </c>
      <c r="G40" s="28">
        <f t="shared" si="1"/>
        <v>54611.81044057757</v>
      </c>
      <c r="K40" s="12"/>
    </row>
    <row r="41" spans="2:11" ht="12.75">
      <c r="B41" s="3" t="s">
        <v>85</v>
      </c>
      <c r="C41" s="27" t="s">
        <v>65</v>
      </c>
      <c r="D41" s="3" t="s">
        <v>33</v>
      </c>
      <c r="E41" s="59">
        <f t="shared" si="6"/>
        <v>1454</v>
      </c>
      <c r="F41" s="59">
        <f t="shared" si="5"/>
        <v>56406</v>
      </c>
      <c r="G41" s="28">
        <f t="shared" si="1"/>
        <v>38793.67262723521</v>
      </c>
      <c r="K41" s="12"/>
    </row>
    <row r="42" spans="2:7" ht="12.75">
      <c r="B42" s="3" t="s">
        <v>85</v>
      </c>
      <c r="C42" s="27" t="s">
        <v>65</v>
      </c>
      <c r="D42" s="3" t="s">
        <v>40</v>
      </c>
      <c r="E42" s="59">
        <f t="shared" si="6"/>
        <v>319</v>
      </c>
      <c r="F42" s="59">
        <f t="shared" si="5"/>
        <v>6847</v>
      </c>
      <c r="G42" s="28">
        <f t="shared" si="1"/>
        <v>21463.949843260187</v>
      </c>
    </row>
    <row r="43" spans="2:8" ht="12.75">
      <c r="B43" s="3" t="s">
        <v>85</v>
      </c>
      <c r="C43" s="27" t="s">
        <v>66</v>
      </c>
      <c r="D43" s="3" t="s">
        <v>50</v>
      </c>
      <c r="E43" s="59">
        <f t="shared" si="6"/>
        <v>369</v>
      </c>
      <c r="F43" s="59">
        <f t="shared" si="5"/>
        <v>668.4</v>
      </c>
      <c r="G43" s="28">
        <f t="shared" si="1"/>
        <v>1811.382113821138</v>
      </c>
      <c r="H43" s="89">
        <f>SUM(E43:E46)</f>
        <v>2583</v>
      </c>
    </row>
    <row r="44" spans="2:8" ht="12.75">
      <c r="B44" s="3" t="s">
        <v>85</v>
      </c>
      <c r="C44" s="27" t="s">
        <v>66</v>
      </c>
      <c r="D44" s="3" t="s">
        <v>31</v>
      </c>
      <c r="E44" s="59">
        <f t="shared" si="6"/>
        <v>313</v>
      </c>
      <c r="F44" s="59">
        <f t="shared" si="5"/>
        <v>408.7</v>
      </c>
      <c r="G44" s="28">
        <f t="shared" si="1"/>
        <v>1305.7507987220447</v>
      </c>
      <c r="H44" s="89">
        <f>SUM(E47:E50)</f>
        <v>7417</v>
      </c>
    </row>
    <row r="45" spans="2:7" ht="12.75">
      <c r="B45" s="3" t="s">
        <v>85</v>
      </c>
      <c r="C45" s="27" t="s">
        <v>66</v>
      </c>
      <c r="D45" s="3" t="s">
        <v>32</v>
      </c>
      <c r="E45" s="59">
        <f t="shared" si="6"/>
        <v>1590</v>
      </c>
      <c r="F45" s="59">
        <f t="shared" si="5"/>
        <v>2130.2</v>
      </c>
      <c r="G45" s="28">
        <f t="shared" si="1"/>
        <v>1339.7484276729558</v>
      </c>
    </row>
    <row r="46" spans="2:7" ht="12.75">
      <c r="B46" s="3" t="s">
        <v>85</v>
      </c>
      <c r="C46" s="27" t="s">
        <v>66</v>
      </c>
      <c r="D46" s="3" t="s">
        <v>25</v>
      </c>
      <c r="E46" s="59">
        <f t="shared" si="6"/>
        <v>311</v>
      </c>
      <c r="F46" s="59">
        <f t="shared" si="5"/>
        <v>675</v>
      </c>
      <c r="G46" s="28">
        <f t="shared" si="1"/>
        <v>2170.418006430868</v>
      </c>
    </row>
    <row r="47" spans="2:7" ht="12.75">
      <c r="B47" s="3" t="s">
        <v>85</v>
      </c>
      <c r="C47" s="27" t="s">
        <v>67</v>
      </c>
      <c r="D47" s="3" t="s">
        <v>30</v>
      </c>
      <c r="E47" s="59">
        <f t="shared" si="6"/>
        <v>2862</v>
      </c>
      <c r="F47" s="59">
        <f t="shared" si="5"/>
        <v>92242.08499999999</v>
      </c>
      <c r="G47" s="28">
        <f t="shared" si="1"/>
        <v>32229.938853948282</v>
      </c>
    </row>
    <row r="48" spans="2:7" ht="12.75">
      <c r="B48" s="3" t="s">
        <v>85</v>
      </c>
      <c r="C48" s="27" t="s">
        <v>67</v>
      </c>
      <c r="D48" s="3" t="s">
        <v>29</v>
      </c>
      <c r="E48" s="59">
        <f t="shared" si="6"/>
        <v>202</v>
      </c>
      <c r="F48" s="59">
        <f t="shared" si="5"/>
        <v>630.8</v>
      </c>
      <c r="G48" s="28">
        <f t="shared" si="1"/>
        <v>3122.7722772277225</v>
      </c>
    </row>
    <row r="49" spans="2:7" ht="12.75">
      <c r="B49" s="3" t="s">
        <v>85</v>
      </c>
      <c r="C49" s="27" t="s">
        <v>67</v>
      </c>
      <c r="D49" s="3" t="s">
        <v>41</v>
      </c>
      <c r="E49" s="59">
        <f t="shared" si="6"/>
        <v>4300</v>
      </c>
      <c r="F49" s="59">
        <f t="shared" si="5"/>
        <v>9394.300000000001</v>
      </c>
      <c r="G49" s="28">
        <f t="shared" si="1"/>
        <v>2184.7209302325587</v>
      </c>
    </row>
    <row r="50" spans="2:11" ht="12.75">
      <c r="B50" s="3" t="s">
        <v>85</v>
      </c>
      <c r="C50" s="27" t="s">
        <v>67</v>
      </c>
      <c r="D50" s="3" t="s">
        <v>46</v>
      </c>
      <c r="E50" s="59">
        <f t="shared" si="6"/>
        <v>53</v>
      </c>
      <c r="F50" s="59">
        <f t="shared" si="5"/>
        <v>317</v>
      </c>
      <c r="G50" s="28">
        <f t="shared" si="1"/>
        <v>5981.132075471698</v>
      </c>
      <c r="H50" s="89">
        <f>SUM(E51:E56)</f>
        <v>2728.51</v>
      </c>
      <c r="K50" s="12"/>
    </row>
    <row r="51" spans="2:7" ht="12.75">
      <c r="B51" s="3" t="s">
        <v>85</v>
      </c>
      <c r="C51" s="27" t="s">
        <v>45</v>
      </c>
      <c r="D51" s="3" t="s">
        <v>37</v>
      </c>
      <c r="E51" s="59">
        <f t="shared" si="6"/>
        <v>1559</v>
      </c>
      <c r="F51" s="59">
        <f t="shared" si="5"/>
        <v>2998</v>
      </c>
      <c r="G51" s="28">
        <f t="shared" si="1"/>
        <v>1923.0275817831944</v>
      </c>
    </row>
    <row r="52" spans="2:7" ht="12.75">
      <c r="B52" s="3" t="s">
        <v>85</v>
      </c>
      <c r="C52" s="27" t="s">
        <v>45</v>
      </c>
      <c r="D52" s="3" t="s">
        <v>26</v>
      </c>
      <c r="E52" s="59">
        <f t="shared" si="6"/>
        <v>443.51</v>
      </c>
      <c r="F52" s="70">
        <f t="shared" si="5"/>
        <v>2.5541</v>
      </c>
      <c r="G52" s="58">
        <f t="shared" si="1"/>
        <v>5.758832946269532</v>
      </c>
    </row>
    <row r="53" spans="2:10" ht="12.75">
      <c r="B53" s="3" t="s">
        <v>85</v>
      </c>
      <c r="C53" s="27" t="s">
        <v>45</v>
      </c>
      <c r="D53" s="3" t="s">
        <v>34</v>
      </c>
      <c r="E53" s="59">
        <f t="shared" si="6"/>
        <v>206</v>
      </c>
      <c r="F53" s="59">
        <f t="shared" si="5"/>
        <v>77</v>
      </c>
      <c r="G53" s="28">
        <f t="shared" si="1"/>
        <v>373.7864077669903</v>
      </c>
      <c r="H53" s="89">
        <f>SUM(H3:H50)</f>
        <v>257304.01</v>
      </c>
      <c r="I53" s="89">
        <f>SUM(I3:I50)</f>
        <v>27675</v>
      </c>
      <c r="J53" s="88">
        <f>SUM(H53:I53)</f>
        <v>284979.01</v>
      </c>
    </row>
    <row r="54" spans="2:7" ht="12.75">
      <c r="B54" s="3" t="s">
        <v>85</v>
      </c>
      <c r="C54" s="27" t="s">
        <v>45</v>
      </c>
      <c r="D54" s="3" t="s">
        <v>42</v>
      </c>
      <c r="E54" s="59">
        <f t="shared" si="6"/>
        <v>4</v>
      </c>
      <c r="F54" s="59">
        <f t="shared" si="5"/>
        <v>5</v>
      </c>
      <c r="G54" s="28">
        <f t="shared" si="1"/>
        <v>1250</v>
      </c>
    </row>
    <row r="55" spans="2:7" ht="12.75">
      <c r="B55" s="3" t="s">
        <v>85</v>
      </c>
      <c r="C55" s="27" t="s">
        <v>45</v>
      </c>
      <c r="D55" s="3" t="s">
        <v>27</v>
      </c>
      <c r="E55" s="59">
        <f t="shared" si="6"/>
        <v>316</v>
      </c>
      <c r="F55" s="59">
        <f t="shared" si="5"/>
        <v>534</v>
      </c>
      <c r="G55" s="28">
        <f t="shared" si="1"/>
        <v>1689.873417721519</v>
      </c>
    </row>
    <row r="56" spans="2:7" ht="12.75">
      <c r="B56" s="3" t="s">
        <v>85</v>
      </c>
      <c r="C56" s="27" t="s">
        <v>45</v>
      </c>
      <c r="D56" s="3" t="s">
        <v>45</v>
      </c>
      <c r="E56" s="59">
        <f t="shared" si="6"/>
        <v>200</v>
      </c>
      <c r="F56" s="59">
        <f t="shared" si="5"/>
        <v>1162</v>
      </c>
      <c r="G56" s="28">
        <f t="shared" si="1"/>
        <v>5810</v>
      </c>
    </row>
    <row r="57" spans="2:11" ht="12.75">
      <c r="B57" s="3" t="s">
        <v>85</v>
      </c>
      <c r="C57" s="3"/>
      <c r="D57" s="3" t="s">
        <v>60</v>
      </c>
      <c r="E57" s="59">
        <f t="shared" si="6"/>
        <v>257304.00999999998</v>
      </c>
      <c r="F57" s="59">
        <f t="shared" si="5"/>
        <v>3479047.1390999993</v>
      </c>
      <c r="G57" s="28">
        <f t="shared" si="1"/>
        <v>13521.153980849345</v>
      </c>
      <c r="I57" s="3"/>
      <c r="J57" s="3"/>
      <c r="K57" s="12"/>
    </row>
    <row r="58" spans="2:10" ht="12.75">
      <c r="B58" s="3" t="s">
        <v>85</v>
      </c>
      <c r="C58" s="3"/>
      <c r="D58" s="3" t="s">
        <v>68</v>
      </c>
      <c r="E58" s="59">
        <f t="shared" si="6"/>
        <v>27675</v>
      </c>
      <c r="F58" s="59">
        <f t="shared" si="5"/>
        <v>27099.167</v>
      </c>
      <c r="G58" s="28"/>
      <c r="I58" s="3"/>
      <c r="J58" s="3"/>
    </row>
    <row r="59" spans="2:7" ht="12.75">
      <c r="B59" s="3" t="s">
        <v>85</v>
      </c>
      <c r="C59" s="3"/>
      <c r="D59" s="3" t="s">
        <v>83</v>
      </c>
      <c r="E59" s="59">
        <f t="shared" si="6"/>
        <v>176668</v>
      </c>
      <c r="F59" s="59">
        <f t="shared" si="5"/>
        <v>0</v>
      </c>
      <c r="G59" s="28"/>
    </row>
    <row r="60" spans="2:7" ht="12.75">
      <c r="B60" s="3" t="s">
        <v>85</v>
      </c>
      <c r="C60" s="3"/>
      <c r="D60" s="3" t="s">
        <v>84</v>
      </c>
      <c r="E60" s="59">
        <f t="shared" si="6"/>
        <v>24642</v>
      </c>
      <c r="F60" s="59">
        <f t="shared" si="5"/>
        <v>0</v>
      </c>
      <c r="G60" s="28"/>
    </row>
    <row r="61" spans="2:19" s="34" customFormat="1" ht="12.75">
      <c r="B61" s="30"/>
      <c r="C61" s="31"/>
      <c r="D61" s="30"/>
      <c r="E61" s="60"/>
      <c r="F61" s="61"/>
      <c r="G61" s="28"/>
      <c r="H61" s="3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7" ht="12.75">
      <c r="B62" s="3" t="s">
        <v>51</v>
      </c>
      <c r="C62" s="27"/>
      <c r="D62" s="3" t="s">
        <v>52</v>
      </c>
      <c r="E62" s="59" t="s">
        <v>69</v>
      </c>
      <c r="F62" s="62" t="s">
        <v>47</v>
      </c>
      <c r="G62" s="28" t="s">
        <v>49</v>
      </c>
    </row>
    <row r="63" spans="2:7" ht="12.75">
      <c r="B63" s="3" t="s">
        <v>86</v>
      </c>
      <c r="C63" s="27" t="s">
        <v>61</v>
      </c>
      <c r="D63" s="3" t="s">
        <v>8</v>
      </c>
      <c r="E63" s="59">
        <v>28601</v>
      </c>
      <c r="F63" s="59">
        <f aca="true" t="shared" si="7" ref="F63:F68">G63*E63/1000</f>
        <v>160165.6</v>
      </c>
      <c r="G63" s="28">
        <v>5600</v>
      </c>
    </row>
    <row r="64" spans="2:7" ht="12.75">
      <c r="B64" s="3" t="s">
        <v>86</v>
      </c>
      <c r="C64" s="27" t="s">
        <v>61</v>
      </c>
      <c r="D64" s="3" t="s">
        <v>53</v>
      </c>
      <c r="F64" s="59">
        <f t="shared" si="7"/>
        <v>0</v>
      </c>
      <c r="G64" s="28"/>
    </row>
    <row r="65" spans="2:7" ht="12.75">
      <c r="B65" s="3" t="s">
        <v>86</v>
      </c>
      <c r="C65" s="27" t="s">
        <v>61</v>
      </c>
      <c r="D65" s="3" t="s">
        <v>9</v>
      </c>
      <c r="E65" s="59">
        <v>6700</v>
      </c>
      <c r="F65" s="59">
        <f t="shared" si="7"/>
        <v>30820</v>
      </c>
      <c r="G65" s="28">
        <v>4600</v>
      </c>
    </row>
    <row r="66" spans="2:7" ht="12.75">
      <c r="B66" s="3" t="s">
        <v>86</v>
      </c>
      <c r="C66" s="27" t="s">
        <v>61</v>
      </c>
      <c r="D66" s="3" t="s">
        <v>54</v>
      </c>
      <c r="F66" s="59">
        <f t="shared" si="7"/>
        <v>0</v>
      </c>
      <c r="G66" s="28"/>
    </row>
    <row r="67" spans="2:7" ht="12.75">
      <c r="B67" s="3" t="s">
        <v>86</v>
      </c>
      <c r="C67" s="27" t="s">
        <v>61</v>
      </c>
      <c r="D67" s="3" t="s">
        <v>55</v>
      </c>
      <c r="E67" s="59">
        <v>1400</v>
      </c>
      <c r="F67" s="59">
        <f t="shared" si="7"/>
        <v>7000</v>
      </c>
      <c r="G67" s="28">
        <v>5000</v>
      </c>
    </row>
    <row r="68" spans="2:7" ht="12.75">
      <c r="B68" s="3" t="s">
        <v>86</v>
      </c>
      <c r="C68" s="27" t="s">
        <v>61</v>
      </c>
      <c r="D68" s="3" t="s">
        <v>10</v>
      </c>
      <c r="E68" s="59">
        <v>248</v>
      </c>
      <c r="F68" s="59">
        <f t="shared" si="7"/>
        <v>1636.8</v>
      </c>
      <c r="G68" s="28">
        <v>6600</v>
      </c>
    </row>
    <row r="69" spans="2:7" ht="12.75">
      <c r="B69" s="3" t="s">
        <v>86</v>
      </c>
      <c r="C69" s="27" t="s">
        <v>61</v>
      </c>
      <c r="D69" s="3" t="s">
        <v>35</v>
      </c>
      <c r="E69" s="59">
        <v>140</v>
      </c>
      <c r="F69" s="59">
        <v>322</v>
      </c>
      <c r="G69" s="28">
        <f>(F69/E69)*1000</f>
        <v>2300</v>
      </c>
    </row>
    <row r="70" spans="2:7" ht="12.75">
      <c r="B70" s="3" t="s">
        <v>86</v>
      </c>
      <c r="C70" s="27" t="s">
        <v>62</v>
      </c>
      <c r="D70" s="3" t="s">
        <v>38</v>
      </c>
      <c r="F70" s="59">
        <f>G70*E70/1000</f>
        <v>0</v>
      </c>
      <c r="G70" s="28"/>
    </row>
    <row r="71" spans="2:7" ht="12.75">
      <c r="B71" s="3" t="s">
        <v>86</v>
      </c>
      <c r="C71" s="27" t="s">
        <v>62</v>
      </c>
      <c r="D71" s="3" t="s">
        <v>57</v>
      </c>
      <c r="F71" s="59">
        <f>G71*E71/1000</f>
        <v>0</v>
      </c>
      <c r="G71" s="28"/>
    </row>
    <row r="72" spans="2:7" ht="12.75">
      <c r="B72" s="3" t="s">
        <v>86</v>
      </c>
      <c r="C72" s="27" t="s">
        <v>62</v>
      </c>
      <c r="D72" s="3" t="s">
        <v>11</v>
      </c>
      <c r="E72" s="59">
        <v>2</v>
      </c>
      <c r="F72" s="59">
        <f>E72*G72/1000</f>
        <v>3.5</v>
      </c>
      <c r="G72" s="28">
        <v>1750</v>
      </c>
    </row>
    <row r="73" spans="2:7" ht="12.75">
      <c r="B73" s="3" t="s">
        <v>86</v>
      </c>
      <c r="C73" s="27" t="s">
        <v>62</v>
      </c>
      <c r="D73" s="3" t="s">
        <v>12</v>
      </c>
      <c r="E73" s="59">
        <v>0</v>
      </c>
      <c r="F73" s="59">
        <f>E73*G73/1000</f>
        <v>0</v>
      </c>
      <c r="G73" s="28"/>
    </row>
    <row r="74" spans="2:7" ht="12.75">
      <c r="B74" s="3" t="s">
        <v>86</v>
      </c>
      <c r="C74" s="27" t="s">
        <v>62</v>
      </c>
      <c r="D74" s="3" t="s">
        <v>56</v>
      </c>
      <c r="F74" s="59">
        <f>E74*G74/1000</f>
        <v>0</v>
      </c>
      <c r="G74" s="28"/>
    </row>
    <row r="75" spans="2:7" ht="12.75">
      <c r="B75" s="3" t="s">
        <v>86</v>
      </c>
      <c r="C75" s="27" t="s">
        <v>62</v>
      </c>
      <c r="D75" s="3" t="s">
        <v>13</v>
      </c>
      <c r="F75" s="59">
        <f>G75*E75/1000</f>
        <v>0</v>
      </c>
      <c r="G75" s="28"/>
    </row>
    <row r="76" spans="2:7" ht="12.75">
      <c r="B76" s="3" t="s">
        <v>86</v>
      </c>
      <c r="C76" s="27" t="s">
        <v>63</v>
      </c>
      <c r="D76" s="3" t="s">
        <v>14</v>
      </c>
      <c r="E76" s="59">
        <v>56</v>
      </c>
      <c r="F76" s="59">
        <f>G76*E76/1000</f>
        <v>1780.8</v>
      </c>
      <c r="G76" s="28">
        <v>31800</v>
      </c>
    </row>
    <row r="77" spans="2:7" ht="12.75">
      <c r="B77" s="3" t="s">
        <v>86</v>
      </c>
      <c r="C77" s="27" t="s">
        <v>63</v>
      </c>
      <c r="D77" s="3" t="s">
        <v>36</v>
      </c>
      <c r="E77" s="59">
        <v>375</v>
      </c>
      <c r="F77" s="59">
        <f>G77*E77/1000</f>
        <v>12750</v>
      </c>
      <c r="G77" s="28">
        <v>34000</v>
      </c>
    </row>
    <row r="78" spans="2:7" ht="12.75">
      <c r="B78" s="3" t="s">
        <v>86</v>
      </c>
      <c r="C78" s="27" t="s">
        <v>63</v>
      </c>
      <c r="D78" s="3" t="s">
        <v>39</v>
      </c>
      <c r="E78" s="59">
        <v>273</v>
      </c>
      <c r="F78" s="59">
        <v>12173</v>
      </c>
      <c r="G78" s="28">
        <f>(F78/E78)*1000</f>
        <v>44589.74358974359</v>
      </c>
    </row>
    <row r="79" spans="2:7" ht="12.75">
      <c r="B79" s="3" t="s">
        <v>86</v>
      </c>
      <c r="C79" s="27" t="s">
        <v>63</v>
      </c>
      <c r="D79" s="3" t="s">
        <v>15</v>
      </c>
      <c r="E79" s="59">
        <v>486</v>
      </c>
      <c r="F79" s="59">
        <f>G79*E79/1000</f>
        <v>14580</v>
      </c>
      <c r="G79" s="28">
        <v>30000</v>
      </c>
    </row>
    <row r="80" spans="2:7" ht="12.75">
      <c r="B80" s="3" t="s">
        <v>86</v>
      </c>
      <c r="C80" s="27" t="s">
        <v>63</v>
      </c>
      <c r="D80" s="3" t="s">
        <v>114</v>
      </c>
      <c r="F80" s="59"/>
      <c r="G80" s="28" t="e">
        <f>F80/E80*1000</f>
        <v>#DIV/0!</v>
      </c>
    </row>
    <row r="81" spans="2:7" ht="12.75">
      <c r="B81" s="3" t="s">
        <v>86</v>
      </c>
      <c r="C81" s="27" t="s">
        <v>63</v>
      </c>
      <c r="D81" s="3" t="s">
        <v>58</v>
      </c>
      <c r="E81" s="59">
        <v>42</v>
      </c>
      <c r="F81" s="59">
        <v>978</v>
      </c>
      <c r="G81" s="28">
        <f>(F81/E81)*1000</f>
        <v>23285.714285714286</v>
      </c>
    </row>
    <row r="82" spans="2:7" ht="12.75">
      <c r="B82" s="3" t="s">
        <v>86</v>
      </c>
      <c r="C82" s="27" t="s">
        <v>64</v>
      </c>
      <c r="D82" s="3" t="s">
        <v>16</v>
      </c>
      <c r="E82" s="59">
        <v>700</v>
      </c>
      <c r="F82" s="59">
        <f>G82*E82/1000</f>
        <v>23800</v>
      </c>
      <c r="G82" s="28">
        <v>34000</v>
      </c>
    </row>
    <row r="83" spans="2:7" ht="12.75">
      <c r="B83" s="3" t="s">
        <v>86</v>
      </c>
      <c r="C83" s="27" t="s">
        <v>64</v>
      </c>
      <c r="D83" s="3" t="s">
        <v>17</v>
      </c>
      <c r="E83" s="59">
        <v>1720</v>
      </c>
      <c r="F83" s="59">
        <f>G83*E83/1000</f>
        <v>104920</v>
      </c>
      <c r="G83" s="28">
        <v>61000</v>
      </c>
    </row>
    <row r="84" spans="2:7" ht="12.75">
      <c r="B84" s="3" t="s">
        <v>86</v>
      </c>
      <c r="C84" s="27" t="s">
        <v>64</v>
      </c>
      <c r="D84" s="3" t="s">
        <v>18</v>
      </c>
      <c r="E84" s="59">
        <v>551</v>
      </c>
      <c r="F84" s="59">
        <v>25897</v>
      </c>
      <c r="G84" s="28">
        <f>(F84/E84)*1000</f>
        <v>47000</v>
      </c>
    </row>
    <row r="85" spans="2:7" ht="12.75">
      <c r="B85" s="3" t="s">
        <v>86</v>
      </c>
      <c r="C85" s="27" t="s">
        <v>64</v>
      </c>
      <c r="D85" s="3" t="s">
        <v>19</v>
      </c>
      <c r="E85" s="59">
        <v>49</v>
      </c>
      <c r="F85" s="59">
        <v>927</v>
      </c>
      <c r="G85" s="28">
        <f>(F85/E85)*1000</f>
        <v>18918.367346938776</v>
      </c>
    </row>
    <row r="86" spans="2:7" ht="12.75">
      <c r="B86" s="3" t="s">
        <v>86</v>
      </c>
      <c r="C86" s="27" t="s">
        <v>64</v>
      </c>
      <c r="D86" s="3" t="s">
        <v>76</v>
      </c>
      <c r="F86" s="59"/>
      <c r="G86" s="28"/>
    </row>
    <row r="87" spans="2:7" ht="12.75">
      <c r="B87" s="3" t="s">
        <v>86</v>
      </c>
      <c r="C87" s="27" t="s">
        <v>64</v>
      </c>
      <c r="D87" s="3" t="s">
        <v>20</v>
      </c>
      <c r="F87" s="59"/>
      <c r="G87" s="28" t="e">
        <f aca="true" t="shared" si="8" ref="G87:G92">(F87/E87)*1000</f>
        <v>#DIV/0!</v>
      </c>
    </row>
    <row r="88" spans="2:7" ht="12.75">
      <c r="B88" s="3" t="s">
        <v>86</v>
      </c>
      <c r="C88" s="27" t="s">
        <v>64</v>
      </c>
      <c r="D88" s="3" t="s">
        <v>28</v>
      </c>
      <c r="E88" s="59">
        <v>1</v>
      </c>
      <c r="F88" s="59">
        <v>34</v>
      </c>
      <c r="G88" s="28">
        <f t="shared" si="8"/>
        <v>34000</v>
      </c>
    </row>
    <row r="89" spans="2:7" ht="12.75">
      <c r="B89" s="3" t="s">
        <v>86</v>
      </c>
      <c r="C89" s="27" t="s">
        <v>64</v>
      </c>
      <c r="D89" s="3" t="s">
        <v>115</v>
      </c>
      <c r="F89" s="59"/>
      <c r="G89" s="28" t="e">
        <f t="shared" si="8"/>
        <v>#DIV/0!</v>
      </c>
    </row>
    <row r="90" spans="2:7" ht="12.75">
      <c r="B90" s="3" t="s">
        <v>86</v>
      </c>
      <c r="C90" s="27" t="s">
        <v>64</v>
      </c>
      <c r="D90" s="3" t="s">
        <v>116</v>
      </c>
      <c r="F90" s="59"/>
      <c r="G90" s="28" t="e">
        <f t="shared" si="8"/>
        <v>#DIV/0!</v>
      </c>
    </row>
    <row r="91" spans="2:7" ht="12.75">
      <c r="B91" s="3" t="s">
        <v>86</v>
      </c>
      <c r="C91" s="27" t="s">
        <v>64</v>
      </c>
      <c r="D91" s="3" t="s">
        <v>117</v>
      </c>
      <c r="F91" s="59"/>
      <c r="G91" s="28" t="e">
        <f t="shared" si="8"/>
        <v>#DIV/0!</v>
      </c>
    </row>
    <row r="92" spans="2:7" ht="12.75">
      <c r="B92" s="3" t="s">
        <v>86</v>
      </c>
      <c r="C92" s="27" t="s">
        <v>64</v>
      </c>
      <c r="D92" s="3" t="s">
        <v>93</v>
      </c>
      <c r="E92" s="59">
        <v>1076</v>
      </c>
      <c r="F92" s="59">
        <v>35380</v>
      </c>
      <c r="G92" s="28">
        <f t="shared" si="8"/>
        <v>32881.04089219331</v>
      </c>
    </row>
    <row r="93" spans="2:7" ht="12.75">
      <c r="B93" s="3" t="s">
        <v>86</v>
      </c>
      <c r="C93" s="27" t="s">
        <v>65</v>
      </c>
      <c r="D93" s="3" t="s">
        <v>21</v>
      </c>
      <c r="E93" s="59">
        <v>6955</v>
      </c>
      <c r="F93" s="59">
        <f>G93*E93/1000</f>
        <v>61204</v>
      </c>
      <c r="G93" s="28">
        <v>8800</v>
      </c>
    </row>
    <row r="94" spans="2:7" ht="12.75">
      <c r="B94" s="3" t="s">
        <v>86</v>
      </c>
      <c r="C94" s="27" t="s">
        <v>65</v>
      </c>
      <c r="D94" s="3" t="s">
        <v>59</v>
      </c>
      <c r="F94" s="59">
        <f>G94*E94/1000</f>
        <v>0</v>
      </c>
      <c r="G94" s="28"/>
    </row>
    <row r="95" spans="2:7" ht="12.75">
      <c r="B95" s="3" t="s">
        <v>86</v>
      </c>
      <c r="C95" s="27" t="s">
        <v>65</v>
      </c>
      <c r="D95" s="3" t="s">
        <v>22</v>
      </c>
      <c r="E95" s="59">
        <v>68</v>
      </c>
      <c r="F95" s="59">
        <f>G95*E95/1000</f>
        <v>2380</v>
      </c>
      <c r="G95" s="28">
        <v>35000</v>
      </c>
    </row>
    <row r="96" spans="2:7" ht="12.75">
      <c r="B96" s="3" t="s">
        <v>86</v>
      </c>
      <c r="C96" s="27" t="s">
        <v>65</v>
      </c>
      <c r="D96" s="3" t="s">
        <v>24</v>
      </c>
      <c r="F96" s="59">
        <f>G96*E96/1000</f>
        <v>0</v>
      </c>
      <c r="G96" s="28"/>
    </row>
    <row r="97" spans="2:7" ht="12.75">
      <c r="B97" s="3" t="s">
        <v>86</v>
      </c>
      <c r="C97" s="27" t="s">
        <v>65</v>
      </c>
      <c r="D97" s="3" t="s">
        <v>74</v>
      </c>
      <c r="F97" s="59">
        <f>G97*E97/1000</f>
        <v>0</v>
      </c>
      <c r="G97" s="28"/>
    </row>
    <row r="98" spans="2:7" ht="12.75">
      <c r="B98" s="3" t="s">
        <v>86</v>
      </c>
      <c r="C98" s="27" t="s">
        <v>65</v>
      </c>
      <c r="D98" s="3" t="s">
        <v>44</v>
      </c>
      <c r="E98" s="59">
        <v>35</v>
      </c>
      <c r="F98" s="59">
        <v>2100</v>
      </c>
      <c r="G98" s="28">
        <f aca="true" t="shared" si="9" ref="G98:G108">(F98/E98)*1000</f>
        <v>60000</v>
      </c>
    </row>
    <row r="99" spans="2:7" ht="12.75">
      <c r="B99" s="3" t="s">
        <v>86</v>
      </c>
      <c r="C99" s="27" t="s">
        <v>65</v>
      </c>
      <c r="D99" s="3" t="s">
        <v>43</v>
      </c>
      <c r="F99" s="59"/>
      <c r="G99" s="28" t="e">
        <f t="shared" si="9"/>
        <v>#DIV/0!</v>
      </c>
    </row>
    <row r="100" spans="2:7" ht="12.75">
      <c r="B100" s="3" t="s">
        <v>86</v>
      </c>
      <c r="C100" s="27" t="s">
        <v>65</v>
      </c>
      <c r="D100" s="3" t="s">
        <v>23</v>
      </c>
      <c r="E100" s="59">
        <v>5000</v>
      </c>
      <c r="F100" s="59">
        <f>G100*E100/1000</f>
        <v>275000</v>
      </c>
      <c r="G100" s="28">
        <v>55000</v>
      </c>
    </row>
    <row r="101" spans="2:7" ht="12.75">
      <c r="B101" s="3" t="s">
        <v>86</v>
      </c>
      <c r="C101" s="27" t="s">
        <v>65</v>
      </c>
      <c r="D101" s="3" t="s">
        <v>33</v>
      </c>
      <c r="E101" s="59">
        <v>343</v>
      </c>
      <c r="F101" s="59">
        <v>12028</v>
      </c>
      <c r="G101" s="28">
        <f t="shared" si="9"/>
        <v>35067.055393586</v>
      </c>
    </row>
    <row r="102" spans="2:7" ht="12.75">
      <c r="B102" s="3" t="s">
        <v>86</v>
      </c>
      <c r="C102" s="27" t="s">
        <v>65</v>
      </c>
      <c r="D102" s="3" t="s">
        <v>40</v>
      </c>
      <c r="F102" s="59"/>
      <c r="G102" s="28" t="e">
        <f t="shared" si="9"/>
        <v>#DIV/0!</v>
      </c>
    </row>
    <row r="103" spans="2:7" ht="12.75">
      <c r="B103" s="3" t="s">
        <v>86</v>
      </c>
      <c r="C103" s="27" t="s">
        <v>66</v>
      </c>
      <c r="D103" s="3" t="s">
        <v>50</v>
      </c>
      <c r="E103" s="59">
        <v>32</v>
      </c>
      <c r="F103" s="59">
        <v>62</v>
      </c>
      <c r="G103" s="28">
        <f t="shared" si="9"/>
        <v>1937.5</v>
      </c>
    </row>
    <row r="104" spans="2:7" ht="12.75">
      <c r="B104" s="3" t="s">
        <v>86</v>
      </c>
      <c r="C104" s="27" t="s">
        <v>66</v>
      </c>
      <c r="D104" s="3" t="s">
        <v>31</v>
      </c>
      <c r="E104" s="59">
        <v>30</v>
      </c>
      <c r="F104" s="59">
        <v>42</v>
      </c>
      <c r="G104" s="28">
        <f t="shared" si="9"/>
        <v>1400</v>
      </c>
    </row>
    <row r="105" spans="2:7" ht="12.75">
      <c r="B105" s="3" t="s">
        <v>86</v>
      </c>
      <c r="C105" s="27" t="s">
        <v>66</v>
      </c>
      <c r="D105" s="3" t="s">
        <v>32</v>
      </c>
      <c r="E105" s="59">
        <v>750</v>
      </c>
      <c r="F105" s="59">
        <v>900</v>
      </c>
      <c r="G105" s="28">
        <f t="shared" si="9"/>
        <v>1200</v>
      </c>
    </row>
    <row r="106" spans="2:7" ht="12.75">
      <c r="B106" s="3" t="s">
        <v>86</v>
      </c>
      <c r="C106" s="27" t="s">
        <v>66</v>
      </c>
      <c r="D106" s="3" t="s">
        <v>25</v>
      </c>
      <c r="E106" s="59">
        <v>20</v>
      </c>
      <c r="F106" s="59">
        <v>40</v>
      </c>
      <c r="G106" s="28">
        <f t="shared" si="9"/>
        <v>2000</v>
      </c>
    </row>
    <row r="107" spans="2:7" ht="12.75">
      <c r="B107" s="3" t="s">
        <v>86</v>
      </c>
      <c r="C107" s="27" t="s">
        <v>67</v>
      </c>
      <c r="D107" s="3" t="s">
        <v>30</v>
      </c>
      <c r="E107" s="59">
        <v>571</v>
      </c>
      <c r="F107" s="59">
        <f>G107*E107/1000</f>
        <v>14217.9</v>
      </c>
      <c r="G107" s="28">
        <v>24900</v>
      </c>
    </row>
    <row r="108" spans="2:7" ht="12.75">
      <c r="B108" s="3" t="s">
        <v>86</v>
      </c>
      <c r="C108" s="27" t="s">
        <v>67</v>
      </c>
      <c r="D108" s="3" t="s">
        <v>29</v>
      </c>
      <c r="F108" s="59"/>
      <c r="G108" s="28" t="e">
        <f t="shared" si="9"/>
        <v>#DIV/0!</v>
      </c>
    </row>
    <row r="109" spans="2:7" ht="12.75">
      <c r="B109" s="3" t="s">
        <v>86</v>
      </c>
      <c r="C109" s="27" t="s">
        <v>67</v>
      </c>
      <c r="D109" s="3" t="s">
        <v>41</v>
      </c>
      <c r="E109" s="59">
        <v>2456</v>
      </c>
      <c r="F109" s="59">
        <f>G109*E109/1000</f>
        <v>3684</v>
      </c>
      <c r="G109" s="28">
        <v>1500</v>
      </c>
    </row>
    <row r="110" spans="2:7" ht="12.75">
      <c r="B110" s="3" t="s">
        <v>86</v>
      </c>
      <c r="C110" s="27" t="s">
        <v>67</v>
      </c>
      <c r="D110" s="3" t="s">
        <v>46</v>
      </c>
      <c r="F110" s="59"/>
      <c r="G110" s="28"/>
    </row>
    <row r="111" spans="2:7" ht="12.75">
      <c r="B111" s="3" t="s">
        <v>86</v>
      </c>
      <c r="C111" s="27" t="s">
        <v>45</v>
      </c>
      <c r="D111" s="3" t="s">
        <v>37</v>
      </c>
      <c r="E111" s="59">
        <v>200</v>
      </c>
      <c r="F111" s="59">
        <v>300</v>
      </c>
      <c r="G111" s="28">
        <f>(F111/E111)*1000</f>
        <v>1500</v>
      </c>
    </row>
    <row r="112" spans="2:7" ht="12.75">
      <c r="B112" s="3" t="s">
        <v>86</v>
      </c>
      <c r="C112" s="27" t="s">
        <v>45</v>
      </c>
      <c r="D112" s="3" t="s">
        <v>26</v>
      </c>
      <c r="E112" s="59">
        <v>20</v>
      </c>
      <c r="F112" s="70">
        <v>0.104</v>
      </c>
      <c r="G112" s="58">
        <f>(F112/E112)*1000</f>
        <v>5.2</v>
      </c>
    </row>
    <row r="113" spans="2:7" ht="12.75">
      <c r="B113" s="3" t="s">
        <v>86</v>
      </c>
      <c r="C113" s="27" t="s">
        <v>45</v>
      </c>
      <c r="D113" s="3" t="s">
        <v>34</v>
      </c>
      <c r="F113" s="59"/>
      <c r="G113" s="28" t="e">
        <f>(F113/E113)*1000</f>
        <v>#DIV/0!</v>
      </c>
    </row>
    <row r="114" spans="2:7" ht="12.75">
      <c r="B114" s="3" t="s">
        <v>86</v>
      </c>
      <c r="C114" s="27" t="s">
        <v>45</v>
      </c>
      <c r="D114" s="3" t="s">
        <v>42</v>
      </c>
      <c r="F114" s="59"/>
      <c r="G114" s="28"/>
    </row>
    <row r="115" spans="2:7" ht="12.75">
      <c r="B115" s="3" t="s">
        <v>86</v>
      </c>
      <c r="C115" s="27" t="s">
        <v>45</v>
      </c>
      <c r="D115" s="3" t="s">
        <v>27</v>
      </c>
      <c r="F115" s="59"/>
      <c r="G115" s="28" t="e">
        <f>(F115/E115)*1000</f>
        <v>#DIV/0!</v>
      </c>
    </row>
    <row r="116" spans="2:7" ht="12.75">
      <c r="B116" s="3" t="s">
        <v>86</v>
      </c>
      <c r="C116" s="27" t="s">
        <v>45</v>
      </c>
      <c r="D116" s="3" t="s">
        <v>45</v>
      </c>
      <c r="F116" s="59"/>
      <c r="G116" s="28" t="e">
        <f>(F116/E116)*1000</f>
        <v>#DIV/0!</v>
      </c>
    </row>
    <row r="117" spans="2:7" ht="12.75">
      <c r="B117" s="3" t="s">
        <v>86</v>
      </c>
      <c r="C117" s="3"/>
      <c r="D117" s="3" t="s">
        <v>60</v>
      </c>
      <c r="E117" s="59">
        <f>SUM(E63,E65,E67:E70,E72,E73,E75:E93,E95,E96,E98:E116)</f>
        <v>58900</v>
      </c>
      <c r="F117" s="59">
        <f>SUM(F63,F65,F67:F70,F72,F73,F75:F93,F95,F96,F98:F116)</f>
        <v>805125.704</v>
      </c>
      <c r="G117" s="28"/>
    </row>
    <row r="118" spans="2:7" ht="12.75">
      <c r="B118" s="3" t="s">
        <v>86</v>
      </c>
      <c r="C118" s="3"/>
      <c r="D118" s="3" t="s">
        <v>68</v>
      </c>
      <c r="E118" s="59">
        <f>SUM(E64,E66,E71,E74,E94,E97)</f>
        <v>0</v>
      </c>
      <c r="F118" s="59">
        <f>SUM(F64,F66,F71,F74,F94,F97)</f>
        <v>0</v>
      </c>
      <c r="G118" s="28"/>
    </row>
    <row r="119" spans="2:9" ht="12.75">
      <c r="B119" s="3" t="s">
        <v>86</v>
      </c>
      <c r="C119" s="3"/>
      <c r="D119" s="3" t="s">
        <v>83</v>
      </c>
      <c r="E119" s="59">
        <v>34878</v>
      </c>
      <c r="F119" s="59"/>
      <c r="G119" s="28"/>
      <c r="I119" s="11">
        <v>34878</v>
      </c>
    </row>
    <row r="120" spans="2:9" ht="12.75">
      <c r="B120" s="3" t="s">
        <v>86</v>
      </c>
      <c r="C120" s="3"/>
      <c r="D120" s="3" t="s">
        <v>84</v>
      </c>
      <c r="E120" s="59">
        <v>0</v>
      </c>
      <c r="F120" s="59"/>
      <c r="G120" s="28"/>
      <c r="I120" s="11">
        <v>1187.09</v>
      </c>
    </row>
    <row r="121" spans="2:19" s="39" customFormat="1" ht="12.75">
      <c r="B121" s="35"/>
      <c r="C121" s="36"/>
      <c r="D121" s="35"/>
      <c r="E121" s="63"/>
      <c r="F121" s="64"/>
      <c r="G121" s="28"/>
      <c r="H121" s="37"/>
      <c r="I121" s="38">
        <v>6179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2:9" ht="12.75">
      <c r="B122" s="3" t="s">
        <v>51</v>
      </c>
      <c r="C122" s="27"/>
      <c r="D122" s="3" t="s">
        <v>52</v>
      </c>
      <c r="F122" s="62" t="s">
        <v>47</v>
      </c>
      <c r="G122" s="28" t="s">
        <v>49</v>
      </c>
      <c r="I122" s="11">
        <v>1258</v>
      </c>
    </row>
    <row r="123" spans="2:9" ht="12.75">
      <c r="B123" s="3" t="s">
        <v>4</v>
      </c>
      <c r="C123" s="27" t="s">
        <v>61</v>
      </c>
      <c r="D123" s="3" t="s">
        <v>8</v>
      </c>
      <c r="E123" s="59">
        <v>1750</v>
      </c>
      <c r="F123" s="59">
        <f aca="true" t="shared" si="10" ref="F123:F128">G123*E123/1000</f>
        <v>8400</v>
      </c>
      <c r="G123" s="28">
        <v>4800</v>
      </c>
      <c r="I123" s="11">
        <v>7178</v>
      </c>
    </row>
    <row r="124" spans="2:9" ht="12.75">
      <c r="B124" s="3" t="s">
        <v>4</v>
      </c>
      <c r="C124" s="27" t="s">
        <v>61</v>
      </c>
      <c r="D124" s="3" t="s">
        <v>53</v>
      </c>
      <c r="F124" s="59">
        <f t="shared" si="10"/>
        <v>0</v>
      </c>
      <c r="G124" s="28"/>
      <c r="I124" s="11">
        <v>7872.8</v>
      </c>
    </row>
    <row r="125" spans="2:9" ht="12.75">
      <c r="B125" s="3" t="s">
        <v>4</v>
      </c>
      <c r="C125" s="27" t="s">
        <v>61</v>
      </c>
      <c r="D125" s="3" t="s">
        <v>9</v>
      </c>
      <c r="E125" s="59">
        <v>4000</v>
      </c>
      <c r="F125" s="59">
        <f t="shared" si="10"/>
        <v>15600</v>
      </c>
      <c r="G125" s="28">
        <v>3900</v>
      </c>
      <c r="I125" s="11">
        <v>1015</v>
      </c>
    </row>
    <row r="126" spans="2:9" ht="12.75">
      <c r="B126" s="3" t="s">
        <v>4</v>
      </c>
      <c r="C126" s="27" t="s">
        <v>61</v>
      </c>
      <c r="D126" s="3" t="s">
        <v>54</v>
      </c>
      <c r="F126" s="59">
        <f t="shared" si="10"/>
        <v>0</v>
      </c>
      <c r="G126" s="28"/>
      <c r="I126" s="11">
        <v>2893.8</v>
      </c>
    </row>
    <row r="127" spans="2:9" ht="12.75">
      <c r="B127" s="3" t="s">
        <v>4</v>
      </c>
      <c r="C127" s="27" t="s">
        <v>61</v>
      </c>
      <c r="D127" s="3" t="s">
        <v>55</v>
      </c>
      <c r="F127" s="59">
        <f t="shared" si="10"/>
        <v>0</v>
      </c>
      <c r="G127" s="28"/>
      <c r="I127" s="11">
        <v>16404.5</v>
      </c>
    </row>
    <row r="128" spans="2:9" ht="12.75">
      <c r="B128" s="3" t="s">
        <v>4</v>
      </c>
      <c r="C128" s="27" t="s">
        <v>61</v>
      </c>
      <c r="D128" s="3" t="s">
        <v>10</v>
      </c>
      <c r="E128" s="59">
        <v>305</v>
      </c>
      <c r="F128" s="59">
        <f t="shared" si="10"/>
        <v>2135</v>
      </c>
      <c r="G128" s="28">
        <v>7000</v>
      </c>
      <c r="I128" s="11">
        <v>7035.5</v>
      </c>
    </row>
    <row r="129" spans="2:9" ht="12.75">
      <c r="B129" s="3" t="s">
        <v>4</v>
      </c>
      <c r="C129" s="27" t="s">
        <v>61</v>
      </c>
      <c r="D129" s="3" t="s">
        <v>35</v>
      </c>
      <c r="E129" s="59">
        <v>100</v>
      </c>
      <c r="F129" s="59">
        <v>230</v>
      </c>
      <c r="G129" s="28">
        <f>(F129/E129)*1000</f>
        <v>2300</v>
      </c>
      <c r="I129" s="11">
        <v>8865</v>
      </c>
    </row>
    <row r="130" spans="2:9" ht="12.75">
      <c r="B130" s="3" t="s">
        <v>4</v>
      </c>
      <c r="C130" s="27" t="s">
        <v>62</v>
      </c>
      <c r="D130" s="3" t="s">
        <v>38</v>
      </c>
      <c r="F130" s="59">
        <f>G130*E130/1000</f>
        <v>0</v>
      </c>
      <c r="G130" s="28"/>
      <c r="I130" s="11">
        <v>20457</v>
      </c>
    </row>
    <row r="131" spans="2:9" ht="12.75">
      <c r="B131" s="3" t="s">
        <v>4</v>
      </c>
      <c r="C131" s="27" t="s">
        <v>62</v>
      </c>
      <c r="D131" s="3" t="s">
        <v>57</v>
      </c>
      <c r="F131" s="59">
        <f>G131*E131/1000</f>
        <v>0</v>
      </c>
      <c r="G131" s="28"/>
      <c r="I131" s="11">
        <v>2703.3</v>
      </c>
    </row>
    <row r="132" spans="2:9" ht="12.75">
      <c r="B132" s="3" t="s">
        <v>4</v>
      </c>
      <c r="C132" s="27" t="s">
        <v>62</v>
      </c>
      <c r="D132" s="3" t="s">
        <v>11</v>
      </c>
      <c r="F132" s="59">
        <f>E132*G132/1000</f>
        <v>0</v>
      </c>
      <c r="G132" s="28"/>
      <c r="I132" s="11">
        <v>7339</v>
      </c>
    </row>
    <row r="133" spans="2:9" ht="12.75">
      <c r="B133" s="3" t="s">
        <v>4</v>
      </c>
      <c r="C133" s="27" t="s">
        <v>62</v>
      </c>
      <c r="D133" s="3" t="s">
        <v>12</v>
      </c>
      <c r="F133" s="59">
        <f>E133*G133/1000</f>
        <v>0</v>
      </c>
      <c r="G133" s="28"/>
      <c r="I133" s="11">
        <v>4288.6</v>
      </c>
    </row>
    <row r="134" spans="2:9" ht="12.75">
      <c r="B134" s="3" t="s">
        <v>4</v>
      </c>
      <c r="C134" s="27" t="s">
        <v>62</v>
      </c>
      <c r="D134" s="3" t="s">
        <v>56</v>
      </c>
      <c r="F134" s="59">
        <f>E134*G134/1000</f>
        <v>0</v>
      </c>
      <c r="G134" s="28"/>
      <c r="I134" s="11">
        <v>10632</v>
      </c>
    </row>
    <row r="135" spans="2:9" ht="12.75">
      <c r="B135" s="3" t="s">
        <v>4</v>
      </c>
      <c r="C135" s="27" t="s">
        <v>62</v>
      </c>
      <c r="D135" s="3" t="s">
        <v>13</v>
      </c>
      <c r="F135" s="59">
        <f>G135*E135/1000</f>
        <v>0</v>
      </c>
      <c r="G135" s="28"/>
      <c r="I135" s="11">
        <v>3550.5</v>
      </c>
    </row>
    <row r="136" spans="2:9" ht="12.75">
      <c r="B136" s="3" t="s">
        <v>4</v>
      </c>
      <c r="C136" s="27" t="s">
        <v>63</v>
      </c>
      <c r="D136" s="3" t="s">
        <v>14</v>
      </c>
      <c r="E136" s="59">
        <v>86</v>
      </c>
      <c r="F136" s="59">
        <f>G136*E136/1000</f>
        <v>2906.8</v>
      </c>
      <c r="G136" s="28">
        <v>33800</v>
      </c>
      <c r="I136" s="11">
        <v>15102</v>
      </c>
    </row>
    <row r="137" spans="2:9" ht="12.75">
      <c r="B137" s="3" t="s">
        <v>4</v>
      </c>
      <c r="C137" s="27" t="s">
        <v>63</v>
      </c>
      <c r="D137" s="3" t="s">
        <v>36</v>
      </c>
      <c r="E137" s="59">
        <v>504</v>
      </c>
      <c r="F137" s="59">
        <f>G137*E137/1000</f>
        <v>14616</v>
      </c>
      <c r="G137" s="28">
        <v>29000</v>
      </c>
      <c r="I137" s="11">
        <v>1545</v>
      </c>
    </row>
    <row r="138" spans="2:9" ht="12.75">
      <c r="B138" s="3" t="s">
        <v>4</v>
      </c>
      <c r="C138" s="27" t="s">
        <v>63</v>
      </c>
      <c r="D138" s="3" t="s">
        <v>39</v>
      </c>
      <c r="E138" s="59">
        <v>1464</v>
      </c>
      <c r="F138" s="59">
        <v>55524</v>
      </c>
      <c r="G138" s="28">
        <f>(F138/E138)*1000</f>
        <v>37926.22950819672</v>
      </c>
      <c r="I138" s="11">
        <v>5348.3</v>
      </c>
    </row>
    <row r="139" spans="2:9" ht="12.75">
      <c r="B139" s="3" t="s">
        <v>4</v>
      </c>
      <c r="C139" s="27" t="s">
        <v>63</v>
      </c>
      <c r="D139" s="3" t="s">
        <v>15</v>
      </c>
      <c r="E139" s="59">
        <v>92</v>
      </c>
      <c r="F139" s="59">
        <f>G139*E139/1000</f>
        <v>3634</v>
      </c>
      <c r="G139" s="28">
        <v>39500</v>
      </c>
      <c r="I139" s="11">
        <v>1725</v>
      </c>
    </row>
    <row r="140" spans="2:9" ht="12.75">
      <c r="B140" s="3" t="s">
        <v>4</v>
      </c>
      <c r="C140" s="27" t="s">
        <v>63</v>
      </c>
      <c r="D140" s="3" t="s">
        <v>114</v>
      </c>
      <c r="F140" s="59"/>
      <c r="G140" s="28" t="e">
        <f>F140/E140*1000</f>
        <v>#DIV/0!</v>
      </c>
      <c r="I140" s="11">
        <v>8614</v>
      </c>
    </row>
    <row r="141" spans="2:9" ht="12.75">
      <c r="B141" s="3" t="s">
        <v>4</v>
      </c>
      <c r="C141" s="27" t="s">
        <v>63</v>
      </c>
      <c r="D141" s="3" t="s">
        <v>58</v>
      </c>
      <c r="E141" s="59">
        <v>2</v>
      </c>
      <c r="F141" s="59">
        <v>43</v>
      </c>
      <c r="G141" s="28">
        <f>(F141/E141)*1000</f>
        <v>21500</v>
      </c>
      <c r="I141" s="11">
        <v>1197</v>
      </c>
    </row>
    <row r="142" spans="2:7" ht="12.75">
      <c r="B142" s="3" t="s">
        <v>4</v>
      </c>
      <c r="C142" s="27" t="s">
        <v>64</v>
      </c>
      <c r="D142" s="3" t="s">
        <v>16</v>
      </c>
      <c r="F142" s="59">
        <f>G142*E142/1000</f>
        <v>0</v>
      </c>
      <c r="G142" s="28"/>
    </row>
    <row r="143" spans="2:7" ht="12.75">
      <c r="B143" s="3" t="s">
        <v>4</v>
      </c>
      <c r="C143" s="27" t="s">
        <v>64</v>
      </c>
      <c r="D143" s="3" t="s">
        <v>17</v>
      </c>
      <c r="E143" s="59">
        <v>109</v>
      </c>
      <c r="F143" s="59">
        <f>G143*E143/1000</f>
        <v>5232</v>
      </c>
      <c r="G143" s="28">
        <v>48000</v>
      </c>
    </row>
    <row r="144" spans="2:7" ht="12.75">
      <c r="B144" s="3" t="s">
        <v>4</v>
      </c>
      <c r="C144" s="27" t="s">
        <v>64</v>
      </c>
      <c r="D144" s="3" t="s">
        <v>18</v>
      </c>
      <c r="E144" s="59">
        <v>12</v>
      </c>
      <c r="F144" s="59">
        <v>372</v>
      </c>
      <c r="G144" s="28">
        <f>(F144/E144)*1000</f>
        <v>31000</v>
      </c>
    </row>
    <row r="145" spans="2:7" ht="12.75">
      <c r="B145" s="3" t="s">
        <v>4</v>
      </c>
      <c r="C145" s="27" t="s">
        <v>64</v>
      </c>
      <c r="D145" s="3" t="s">
        <v>19</v>
      </c>
      <c r="E145" s="59">
        <v>146</v>
      </c>
      <c r="F145" s="59">
        <v>6278</v>
      </c>
      <c r="G145" s="28">
        <f>(F145/E145)*1000</f>
        <v>43000</v>
      </c>
    </row>
    <row r="146" spans="2:7" ht="12.75">
      <c r="B146" s="3" t="s">
        <v>4</v>
      </c>
      <c r="C146" s="27" t="s">
        <v>64</v>
      </c>
      <c r="D146" s="3" t="s">
        <v>76</v>
      </c>
      <c r="E146" s="59">
        <v>7</v>
      </c>
      <c r="F146" s="59">
        <v>77</v>
      </c>
      <c r="G146" s="28">
        <f>(F146/E146)*1000</f>
        <v>11000</v>
      </c>
    </row>
    <row r="147" spans="2:7" ht="12.75">
      <c r="B147" s="3" t="s">
        <v>4</v>
      </c>
      <c r="C147" s="27" t="s">
        <v>64</v>
      </c>
      <c r="D147" s="3" t="s">
        <v>20</v>
      </c>
      <c r="F147" s="59"/>
      <c r="G147" s="28"/>
    </row>
    <row r="148" spans="2:7" ht="12.75">
      <c r="B148" s="3" t="s">
        <v>4</v>
      </c>
      <c r="C148" s="27" t="s">
        <v>64</v>
      </c>
      <c r="D148" s="3" t="s">
        <v>28</v>
      </c>
      <c r="F148" s="59"/>
      <c r="G148" s="28"/>
    </row>
    <row r="149" spans="2:7" ht="12.75">
      <c r="B149" s="3" t="s">
        <v>4</v>
      </c>
      <c r="C149" s="27" t="s">
        <v>64</v>
      </c>
      <c r="D149" s="3" t="s">
        <v>115</v>
      </c>
      <c r="F149" s="59"/>
      <c r="G149" s="28" t="e">
        <f>(F149/E149)*1000</f>
        <v>#DIV/0!</v>
      </c>
    </row>
    <row r="150" spans="2:7" ht="12.75">
      <c r="B150" s="3" t="s">
        <v>4</v>
      </c>
      <c r="C150" s="27" t="s">
        <v>64</v>
      </c>
      <c r="D150" s="3" t="s">
        <v>116</v>
      </c>
      <c r="F150" s="59"/>
      <c r="G150" s="28" t="e">
        <f>(F150/E150)*1000</f>
        <v>#DIV/0!</v>
      </c>
    </row>
    <row r="151" spans="2:7" ht="12.75">
      <c r="B151" s="3" t="s">
        <v>4</v>
      </c>
      <c r="C151" s="27" t="s">
        <v>64</v>
      </c>
      <c r="D151" s="3" t="s">
        <v>117</v>
      </c>
      <c r="F151" s="59"/>
      <c r="G151" s="28" t="e">
        <f>(F151/E151)*1000</f>
        <v>#DIV/0!</v>
      </c>
    </row>
    <row r="152" spans="2:7" ht="12.75">
      <c r="B152" s="3" t="s">
        <v>4</v>
      </c>
      <c r="C152" s="27" t="s">
        <v>64</v>
      </c>
      <c r="D152" s="3" t="s">
        <v>93</v>
      </c>
      <c r="E152" s="59">
        <v>121</v>
      </c>
      <c r="F152" s="59">
        <v>5089</v>
      </c>
      <c r="G152" s="28">
        <f>(F152/E152)*1000</f>
        <v>42057.85123966942</v>
      </c>
    </row>
    <row r="153" spans="2:7" ht="12.75">
      <c r="B153" s="3" t="s">
        <v>4</v>
      </c>
      <c r="C153" s="27" t="s">
        <v>65</v>
      </c>
      <c r="D153" s="3" t="s">
        <v>21</v>
      </c>
      <c r="E153" s="59">
        <v>500</v>
      </c>
      <c r="F153" s="59">
        <f>G153*E153/1000</f>
        <v>4450</v>
      </c>
      <c r="G153" s="28">
        <v>8900</v>
      </c>
    </row>
    <row r="154" spans="2:7" ht="12.75">
      <c r="B154" s="3" t="s">
        <v>4</v>
      </c>
      <c r="C154" s="27" t="s">
        <v>65</v>
      </c>
      <c r="D154" s="3" t="s">
        <v>59</v>
      </c>
      <c r="F154" s="59">
        <f>G154*E154/1000</f>
        <v>0</v>
      </c>
      <c r="G154" s="28"/>
    </row>
    <row r="155" spans="2:7" ht="12.75">
      <c r="B155" s="3" t="s">
        <v>4</v>
      </c>
      <c r="C155" s="27" t="s">
        <v>65</v>
      </c>
      <c r="D155" s="3" t="s">
        <v>22</v>
      </c>
      <c r="F155" s="59">
        <f>G155*E155/1000</f>
        <v>0</v>
      </c>
      <c r="G155" s="28"/>
    </row>
    <row r="156" spans="2:7" ht="12.75">
      <c r="B156" s="3" t="s">
        <v>4</v>
      </c>
      <c r="C156" s="27" t="s">
        <v>65</v>
      </c>
      <c r="D156" s="3" t="s">
        <v>24</v>
      </c>
      <c r="F156" s="59">
        <f>G156*E156/1000</f>
        <v>0</v>
      </c>
      <c r="G156" s="28"/>
    </row>
    <row r="157" spans="2:7" ht="12.75">
      <c r="B157" s="3" t="s">
        <v>4</v>
      </c>
      <c r="C157" s="27" t="s">
        <v>65</v>
      </c>
      <c r="D157" s="3" t="s">
        <v>74</v>
      </c>
      <c r="F157" s="59">
        <f>G157*E157/1000</f>
        <v>0</v>
      </c>
      <c r="G157" s="28"/>
    </row>
    <row r="158" spans="2:7" ht="12.75">
      <c r="B158" s="3" t="s">
        <v>4</v>
      </c>
      <c r="C158" s="27" t="s">
        <v>65</v>
      </c>
      <c r="D158" s="3" t="s">
        <v>44</v>
      </c>
      <c r="E158" s="59">
        <v>60</v>
      </c>
      <c r="F158" s="59">
        <v>3480</v>
      </c>
      <c r="G158" s="28">
        <f>(F158/E158)*1000</f>
        <v>58000</v>
      </c>
    </row>
    <row r="159" spans="2:7" ht="12.75">
      <c r="B159" s="3" t="s">
        <v>4</v>
      </c>
      <c r="C159" s="27" t="s">
        <v>65</v>
      </c>
      <c r="D159" s="3" t="s">
        <v>43</v>
      </c>
      <c r="F159" s="59"/>
      <c r="G159" s="28"/>
    </row>
    <row r="160" spans="2:12" ht="12.75">
      <c r="B160" s="3" t="s">
        <v>4</v>
      </c>
      <c r="C160" s="27" t="s">
        <v>65</v>
      </c>
      <c r="D160" s="3" t="s">
        <v>23</v>
      </c>
      <c r="E160" s="59">
        <v>637</v>
      </c>
      <c r="F160" s="59">
        <f>G160*E160/1000</f>
        <v>35035</v>
      </c>
      <c r="G160" s="28">
        <v>55000</v>
      </c>
      <c r="K160" s="40"/>
      <c r="L160" s="40"/>
    </row>
    <row r="161" spans="2:7" ht="12.75">
      <c r="B161" s="3" t="s">
        <v>4</v>
      </c>
      <c r="C161" s="27" t="s">
        <v>65</v>
      </c>
      <c r="D161" s="3" t="s">
        <v>33</v>
      </c>
      <c r="E161" s="59">
        <v>167</v>
      </c>
      <c r="F161" s="59">
        <v>8350</v>
      </c>
      <c r="G161" s="28">
        <f>(F161/E161)*1000</f>
        <v>50000</v>
      </c>
    </row>
    <row r="162" spans="2:7" ht="12.75">
      <c r="B162" s="3" t="s">
        <v>4</v>
      </c>
      <c r="C162" s="27" t="s">
        <v>65</v>
      </c>
      <c r="D162" s="3" t="s">
        <v>40</v>
      </c>
      <c r="F162" s="59"/>
      <c r="G162" s="28" t="e">
        <f>(F162/E162)*1000</f>
        <v>#DIV/0!</v>
      </c>
    </row>
    <row r="163" spans="2:7" ht="12.75">
      <c r="B163" s="3" t="s">
        <v>4</v>
      </c>
      <c r="C163" s="27" t="s">
        <v>66</v>
      </c>
      <c r="D163" s="3" t="s">
        <v>50</v>
      </c>
      <c r="F163" s="59"/>
      <c r="G163" s="28" t="e">
        <f>(F163/E163)*1000</f>
        <v>#DIV/0!</v>
      </c>
    </row>
    <row r="164" spans="2:7" ht="12.75">
      <c r="B164" s="3" t="s">
        <v>4</v>
      </c>
      <c r="C164" s="27" t="s">
        <v>66</v>
      </c>
      <c r="D164" s="3" t="s">
        <v>31</v>
      </c>
      <c r="F164" s="59"/>
      <c r="G164" s="28" t="e">
        <f>(F164/E164)*1000</f>
        <v>#DIV/0!</v>
      </c>
    </row>
    <row r="165" spans="2:7" ht="12.75">
      <c r="B165" s="3" t="s">
        <v>4</v>
      </c>
      <c r="C165" s="27" t="s">
        <v>66</v>
      </c>
      <c r="D165" s="3" t="s">
        <v>32</v>
      </c>
      <c r="F165" s="59"/>
      <c r="G165" s="28"/>
    </row>
    <row r="166" spans="2:7" ht="12.75">
      <c r="B166" s="3" t="s">
        <v>4</v>
      </c>
      <c r="C166" s="27" t="s">
        <v>66</v>
      </c>
      <c r="D166" s="3" t="s">
        <v>25</v>
      </c>
      <c r="E166" s="59">
        <v>5</v>
      </c>
      <c r="F166" s="59">
        <v>5</v>
      </c>
      <c r="G166" s="28">
        <f>(F166/E166)*1000</f>
        <v>1000</v>
      </c>
    </row>
    <row r="167" spans="2:7" ht="12.75">
      <c r="B167" s="3" t="s">
        <v>4</v>
      </c>
      <c r="C167" s="27" t="s">
        <v>67</v>
      </c>
      <c r="D167" s="3" t="s">
        <v>30</v>
      </c>
      <c r="F167" s="59">
        <f>G167*E167/1000</f>
        <v>0</v>
      </c>
      <c r="G167" s="28"/>
    </row>
    <row r="168" spans="2:7" ht="12.75">
      <c r="B168" s="3" t="s">
        <v>4</v>
      </c>
      <c r="C168" s="27" t="s">
        <v>67</v>
      </c>
      <c r="D168" s="3" t="s">
        <v>29</v>
      </c>
      <c r="E168" s="59">
        <v>13</v>
      </c>
      <c r="F168" s="59">
        <v>33.8</v>
      </c>
      <c r="G168" s="28">
        <f>(F168/E168)*1000</f>
        <v>2599.9999999999995</v>
      </c>
    </row>
    <row r="169" spans="2:7" ht="12.75">
      <c r="B169" s="3" t="s">
        <v>4</v>
      </c>
      <c r="C169" s="27" t="s">
        <v>67</v>
      </c>
      <c r="D169" s="3" t="s">
        <v>41</v>
      </c>
      <c r="E169" s="59">
        <v>1088</v>
      </c>
      <c r="F169" s="59">
        <f>G169*E169/1000</f>
        <v>3481.6</v>
      </c>
      <c r="G169" s="28">
        <v>3200</v>
      </c>
    </row>
    <row r="170" spans="2:7" ht="12.75">
      <c r="B170" s="3" t="s">
        <v>4</v>
      </c>
      <c r="C170" s="27" t="s">
        <v>67</v>
      </c>
      <c r="D170" s="3" t="s">
        <v>46</v>
      </c>
      <c r="F170" s="59"/>
      <c r="G170" s="28" t="e">
        <f>(F170/E170)*1000</f>
        <v>#DIV/0!</v>
      </c>
    </row>
    <row r="171" spans="2:7" ht="12.75">
      <c r="B171" s="3" t="s">
        <v>4</v>
      </c>
      <c r="C171" s="27" t="s">
        <v>45</v>
      </c>
      <c r="D171" s="3" t="s">
        <v>37</v>
      </c>
      <c r="E171" s="59">
        <v>100</v>
      </c>
      <c r="F171" s="59">
        <v>180</v>
      </c>
      <c r="G171" s="28">
        <f>(F171/E171)*1000</f>
        <v>1800</v>
      </c>
    </row>
    <row r="172" spans="2:7" ht="12.75">
      <c r="B172" s="3" t="s">
        <v>4</v>
      </c>
      <c r="C172" s="27" t="s">
        <v>45</v>
      </c>
      <c r="D172" s="3" t="s">
        <v>26</v>
      </c>
      <c r="E172" s="59">
        <v>6.61</v>
      </c>
      <c r="F172" s="70">
        <v>0.0045</v>
      </c>
      <c r="G172" s="58">
        <f>(F172/E172)*1000</f>
        <v>0.6807866868381239</v>
      </c>
    </row>
    <row r="173" spans="2:7" ht="12.75">
      <c r="B173" s="3" t="s">
        <v>4</v>
      </c>
      <c r="C173" s="27" t="s">
        <v>45</v>
      </c>
      <c r="D173" s="3" t="s">
        <v>34</v>
      </c>
      <c r="E173" s="59">
        <v>6</v>
      </c>
      <c r="F173" s="59">
        <v>17</v>
      </c>
      <c r="G173" s="28">
        <f>(F173/E173)*1000</f>
        <v>2833.3333333333335</v>
      </c>
    </row>
    <row r="174" spans="2:7" ht="12.75">
      <c r="B174" s="3" t="s">
        <v>4</v>
      </c>
      <c r="C174" s="27" t="s">
        <v>45</v>
      </c>
      <c r="D174" s="3" t="s">
        <v>42</v>
      </c>
      <c r="F174" s="59"/>
      <c r="G174" s="28"/>
    </row>
    <row r="175" spans="2:7" ht="12.75">
      <c r="B175" s="3" t="s">
        <v>4</v>
      </c>
      <c r="C175" s="27" t="s">
        <v>45</v>
      </c>
      <c r="D175" s="3" t="s">
        <v>27</v>
      </c>
      <c r="F175" s="59"/>
      <c r="G175" s="28" t="e">
        <f>(F175/E175)*1000</f>
        <v>#DIV/0!</v>
      </c>
    </row>
    <row r="176" spans="2:7" ht="12.75">
      <c r="B176" s="3" t="s">
        <v>4</v>
      </c>
      <c r="C176" s="27" t="s">
        <v>45</v>
      </c>
      <c r="D176" s="3" t="s">
        <v>45</v>
      </c>
      <c r="E176" s="59">
        <v>29</v>
      </c>
      <c r="F176" s="59">
        <v>98</v>
      </c>
      <c r="G176" s="28">
        <f>(F176/E176)*1000</f>
        <v>3379.3103448275865</v>
      </c>
    </row>
    <row r="177" spans="2:7" ht="12.75">
      <c r="B177" s="3" t="s">
        <v>4</v>
      </c>
      <c r="C177" s="3"/>
      <c r="D177" s="3" t="s">
        <v>60</v>
      </c>
      <c r="E177" s="59">
        <f>SUM(E123,E125,E127:E130,E132,E133,E135:E153,E155,E156,E158:E176)</f>
        <v>11309.61</v>
      </c>
      <c r="F177" s="59">
        <f>SUM(F123,F125,F127:F130,F132,F133,F135:F153,F155,F156,F158:F176)</f>
        <v>175267.2045</v>
      </c>
      <c r="G177" s="28">
        <f>(F177/E177)*1000</f>
        <v>15497.192608763695</v>
      </c>
    </row>
    <row r="178" spans="2:7" ht="12.75">
      <c r="B178" s="3" t="s">
        <v>4</v>
      </c>
      <c r="C178" s="3"/>
      <c r="D178" s="3" t="s">
        <v>68</v>
      </c>
      <c r="E178" s="59">
        <f>SUM(E124,E126,E131,E134,E154,E157)</f>
        <v>0</v>
      </c>
      <c r="F178" s="59">
        <f>SUM(F124,F126,F131,F134,F154,F157)</f>
        <v>0</v>
      </c>
      <c r="G178" s="28"/>
    </row>
    <row r="179" spans="2:7" ht="12.75">
      <c r="B179" s="3" t="s">
        <v>4</v>
      </c>
      <c r="C179" s="3"/>
      <c r="D179" s="3" t="s">
        <v>83</v>
      </c>
      <c r="E179" s="59">
        <v>1187</v>
      </c>
      <c r="F179" s="59"/>
      <c r="G179" s="28"/>
    </row>
    <row r="180" spans="2:7" ht="12.75">
      <c r="B180" s="3" t="s">
        <v>4</v>
      </c>
      <c r="C180" s="3"/>
      <c r="D180" s="3" t="s">
        <v>84</v>
      </c>
      <c r="F180" s="59"/>
      <c r="G180" s="28"/>
    </row>
    <row r="181" spans="2:19" s="39" customFormat="1" ht="12.75">
      <c r="B181" s="35"/>
      <c r="C181" s="36"/>
      <c r="D181" s="35"/>
      <c r="E181" s="63"/>
      <c r="F181" s="64"/>
      <c r="G181" s="28"/>
      <c r="H181" s="37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2:7" ht="12.75">
      <c r="B182" s="3" t="s">
        <v>51</v>
      </c>
      <c r="C182" s="27"/>
      <c r="D182" s="3" t="s">
        <v>52</v>
      </c>
      <c r="E182" s="59" t="s">
        <v>69</v>
      </c>
      <c r="F182" s="62" t="s">
        <v>47</v>
      </c>
      <c r="G182" s="28" t="s">
        <v>49</v>
      </c>
    </row>
    <row r="183" spans="2:7" ht="12.75">
      <c r="B183" s="3" t="s">
        <v>48</v>
      </c>
      <c r="C183" s="27" t="s">
        <v>61</v>
      </c>
      <c r="D183" s="3" t="s">
        <v>8</v>
      </c>
      <c r="E183" s="59">
        <v>4300</v>
      </c>
      <c r="F183" s="59">
        <f aca="true" t="shared" si="11" ref="F183:F188">G183*E183/1000</f>
        <v>20210</v>
      </c>
      <c r="G183" s="28">
        <v>4700</v>
      </c>
    </row>
    <row r="184" spans="2:7" ht="12.75">
      <c r="B184" s="3" t="s">
        <v>48</v>
      </c>
      <c r="C184" s="27" t="s">
        <v>61</v>
      </c>
      <c r="D184" s="3" t="s">
        <v>53</v>
      </c>
      <c r="F184" s="59">
        <f t="shared" si="11"/>
        <v>0</v>
      </c>
      <c r="G184" s="28"/>
    </row>
    <row r="185" spans="2:7" ht="12.75">
      <c r="B185" s="3" t="s">
        <v>48</v>
      </c>
      <c r="C185" s="27" t="s">
        <v>61</v>
      </c>
      <c r="D185" s="3" t="s">
        <v>9</v>
      </c>
      <c r="E185" s="59">
        <v>4700</v>
      </c>
      <c r="F185" s="59">
        <f t="shared" si="11"/>
        <v>19270</v>
      </c>
      <c r="G185" s="28">
        <v>4100</v>
      </c>
    </row>
    <row r="186" spans="2:7" ht="12.75">
      <c r="B186" s="3" t="s">
        <v>48</v>
      </c>
      <c r="C186" s="27" t="s">
        <v>61</v>
      </c>
      <c r="D186" s="3" t="s">
        <v>54</v>
      </c>
      <c r="F186" s="59">
        <f t="shared" si="11"/>
        <v>0</v>
      </c>
      <c r="G186" s="28"/>
    </row>
    <row r="187" spans="2:7" ht="12.75">
      <c r="B187" s="3" t="s">
        <v>48</v>
      </c>
      <c r="C187" s="27" t="s">
        <v>61</v>
      </c>
      <c r="D187" s="3" t="s">
        <v>55</v>
      </c>
      <c r="F187" s="59">
        <f t="shared" si="11"/>
        <v>0</v>
      </c>
      <c r="G187" s="28"/>
    </row>
    <row r="188" spans="2:7" ht="12.75">
      <c r="B188" s="3" t="s">
        <v>48</v>
      </c>
      <c r="C188" s="27" t="s">
        <v>61</v>
      </c>
      <c r="D188" s="3" t="s">
        <v>10</v>
      </c>
      <c r="E188" s="59">
        <v>1300</v>
      </c>
      <c r="F188" s="59">
        <f t="shared" si="11"/>
        <v>9620</v>
      </c>
      <c r="G188" s="28">
        <v>7400</v>
      </c>
    </row>
    <row r="189" spans="2:7" ht="12.75">
      <c r="B189" s="3" t="s">
        <v>48</v>
      </c>
      <c r="C189" s="27" t="s">
        <v>61</v>
      </c>
      <c r="D189" s="3" t="s">
        <v>35</v>
      </c>
      <c r="E189" s="59">
        <v>264</v>
      </c>
      <c r="F189" s="59">
        <v>697</v>
      </c>
      <c r="G189" s="28">
        <f>(F189/E189)*1000</f>
        <v>2640.151515151515</v>
      </c>
    </row>
    <row r="190" spans="2:7" ht="12.75">
      <c r="B190" s="3" t="s">
        <v>48</v>
      </c>
      <c r="C190" s="27" t="s">
        <v>62</v>
      </c>
      <c r="D190" s="3" t="s">
        <v>38</v>
      </c>
      <c r="F190" s="59">
        <f>G190*E190/1000</f>
        <v>0</v>
      </c>
      <c r="G190" s="28"/>
    </row>
    <row r="191" spans="2:7" ht="12.75">
      <c r="B191" s="3" t="s">
        <v>48</v>
      </c>
      <c r="C191" s="27" t="s">
        <v>62</v>
      </c>
      <c r="D191" s="3" t="s">
        <v>57</v>
      </c>
      <c r="F191" s="59">
        <f>G191*E191/1000</f>
        <v>0</v>
      </c>
      <c r="G191" s="28"/>
    </row>
    <row r="192" spans="2:7" ht="12.75">
      <c r="B192" s="3" t="s">
        <v>48</v>
      </c>
      <c r="C192" s="27" t="s">
        <v>62</v>
      </c>
      <c r="D192" s="3" t="s">
        <v>11</v>
      </c>
      <c r="E192" s="59">
        <v>25</v>
      </c>
      <c r="F192" s="59">
        <f>E192*G192/1000</f>
        <v>37.5</v>
      </c>
      <c r="G192" s="28">
        <v>1500</v>
      </c>
    </row>
    <row r="193" spans="2:7" ht="12.75">
      <c r="B193" s="3" t="s">
        <v>48</v>
      </c>
      <c r="C193" s="27" t="s">
        <v>62</v>
      </c>
      <c r="D193" s="3" t="s">
        <v>12</v>
      </c>
      <c r="E193" s="59">
        <v>0</v>
      </c>
      <c r="F193" s="59">
        <f>E193*G193/1000</f>
        <v>0</v>
      </c>
      <c r="G193" s="28"/>
    </row>
    <row r="194" spans="2:7" ht="12.75">
      <c r="B194" s="3" t="s">
        <v>48</v>
      </c>
      <c r="C194" s="27" t="s">
        <v>62</v>
      </c>
      <c r="D194" s="3" t="s">
        <v>56</v>
      </c>
      <c r="F194" s="59">
        <f>E194*G194/1000</f>
        <v>0</v>
      </c>
      <c r="G194" s="28"/>
    </row>
    <row r="195" spans="2:7" ht="12.75">
      <c r="B195" s="3" t="s">
        <v>48</v>
      </c>
      <c r="C195" s="27" t="s">
        <v>62</v>
      </c>
      <c r="D195" s="3" t="s">
        <v>13</v>
      </c>
      <c r="F195" s="59">
        <f>G195*E195/1000</f>
        <v>0</v>
      </c>
      <c r="G195" s="28"/>
    </row>
    <row r="196" spans="2:7" ht="12.75">
      <c r="B196" s="3" t="s">
        <v>48</v>
      </c>
      <c r="C196" s="27" t="s">
        <v>63</v>
      </c>
      <c r="D196" s="3" t="s">
        <v>14</v>
      </c>
      <c r="F196" s="59">
        <f>G196*E196/1000</f>
        <v>0</v>
      </c>
      <c r="G196" s="28"/>
    </row>
    <row r="197" spans="2:12" ht="12.75">
      <c r="B197" s="3" t="s">
        <v>48</v>
      </c>
      <c r="C197" s="27" t="s">
        <v>63</v>
      </c>
      <c r="D197" s="3" t="s">
        <v>36</v>
      </c>
      <c r="F197" s="59">
        <f>G197*E197/1000</f>
        <v>0</v>
      </c>
      <c r="G197" s="28"/>
      <c r="K197" s="40"/>
      <c r="L197" s="40"/>
    </row>
    <row r="198" spans="2:7" ht="12.75">
      <c r="B198" s="3" t="s">
        <v>48</v>
      </c>
      <c r="C198" s="27" t="s">
        <v>63</v>
      </c>
      <c r="D198" s="3" t="s">
        <v>39</v>
      </c>
      <c r="E198" s="59">
        <v>600</v>
      </c>
      <c r="F198" s="59">
        <v>18000</v>
      </c>
      <c r="G198" s="28">
        <f>(F198/E198)*1000</f>
        <v>30000</v>
      </c>
    </row>
    <row r="199" spans="2:7" ht="12.75">
      <c r="B199" s="3" t="s">
        <v>48</v>
      </c>
      <c r="C199" s="27" t="s">
        <v>63</v>
      </c>
      <c r="D199" s="3" t="s">
        <v>15</v>
      </c>
      <c r="E199" s="59">
        <v>3</v>
      </c>
      <c r="F199" s="59">
        <f>G199*E199/1000</f>
        <v>120</v>
      </c>
      <c r="G199" s="28">
        <v>40000</v>
      </c>
    </row>
    <row r="200" spans="2:7" ht="12.75">
      <c r="B200" s="3" t="s">
        <v>48</v>
      </c>
      <c r="C200" s="27" t="s">
        <v>63</v>
      </c>
      <c r="D200" s="3" t="s">
        <v>114</v>
      </c>
      <c r="F200" s="59"/>
      <c r="G200" s="28" t="e">
        <f>F200/E200*1000</f>
        <v>#DIV/0!</v>
      </c>
    </row>
    <row r="201" spans="2:7" ht="12.75">
      <c r="B201" s="3" t="s">
        <v>48</v>
      </c>
      <c r="C201" s="27" t="s">
        <v>63</v>
      </c>
      <c r="D201" s="3" t="s">
        <v>58</v>
      </c>
      <c r="F201" s="59"/>
      <c r="G201" s="28" t="e">
        <f>(F201/E201)*1000</f>
        <v>#DIV/0!</v>
      </c>
    </row>
    <row r="202" spans="2:7" ht="12.75">
      <c r="B202" s="3" t="s">
        <v>48</v>
      </c>
      <c r="C202" s="27" t="s">
        <v>64</v>
      </c>
      <c r="D202" s="3" t="s">
        <v>16</v>
      </c>
      <c r="E202" s="59">
        <v>25</v>
      </c>
      <c r="F202" s="59">
        <f>G202*E202/1000</f>
        <v>450</v>
      </c>
      <c r="G202" s="28">
        <v>18000</v>
      </c>
    </row>
    <row r="203" spans="2:7" ht="12.75">
      <c r="B203" s="3" t="s">
        <v>48</v>
      </c>
      <c r="C203" s="27" t="s">
        <v>64</v>
      </c>
      <c r="D203" s="3" t="s">
        <v>17</v>
      </c>
      <c r="E203" s="59">
        <v>20</v>
      </c>
      <c r="F203" s="59">
        <f>G203*E203/1000</f>
        <v>600</v>
      </c>
      <c r="G203" s="28">
        <v>30000</v>
      </c>
    </row>
    <row r="204" spans="2:7" ht="12.75">
      <c r="B204" s="3" t="s">
        <v>48</v>
      </c>
      <c r="C204" s="27" t="s">
        <v>64</v>
      </c>
      <c r="D204" s="3" t="s">
        <v>18</v>
      </c>
      <c r="E204" s="59">
        <v>3</v>
      </c>
      <c r="F204" s="59">
        <v>120</v>
      </c>
      <c r="G204" s="28">
        <f>(F204/E204)*1000</f>
        <v>40000</v>
      </c>
    </row>
    <row r="205" spans="2:7" ht="12.75">
      <c r="B205" s="3" t="s">
        <v>48</v>
      </c>
      <c r="C205" s="27" t="s">
        <v>64</v>
      </c>
      <c r="D205" s="3" t="s">
        <v>19</v>
      </c>
      <c r="E205" s="59">
        <v>3</v>
      </c>
      <c r="F205" s="59">
        <v>90</v>
      </c>
      <c r="G205" s="28">
        <f>(F205/E205)*1000</f>
        <v>30000</v>
      </c>
    </row>
    <row r="206" spans="2:7" ht="12.75">
      <c r="B206" s="3" t="s">
        <v>48</v>
      </c>
      <c r="C206" s="27" t="s">
        <v>64</v>
      </c>
      <c r="D206" s="3" t="s">
        <v>76</v>
      </c>
      <c r="F206" s="59"/>
      <c r="G206" s="28" t="e">
        <f>(F206/E206)*1000</f>
        <v>#DIV/0!</v>
      </c>
    </row>
    <row r="207" spans="2:7" ht="12.75">
      <c r="B207" s="3" t="s">
        <v>48</v>
      </c>
      <c r="C207" s="27" t="s">
        <v>64</v>
      </c>
      <c r="D207" s="3" t="s">
        <v>20</v>
      </c>
      <c r="F207" s="59"/>
      <c r="G207" s="28" t="e">
        <f>(F207/E207)*1000</f>
        <v>#DIV/0!</v>
      </c>
    </row>
    <row r="208" spans="2:7" ht="12.75">
      <c r="B208" s="3" t="s">
        <v>48</v>
      </c>
      <c r="C208" s="27" t="s">
        <v>64</v>
      </c>
      <c r="D208" s="3" t="s">
        <v>28</v>
      </c>
      <c r="F208" s="59"/>
      <c r="G208" s="28"/>
    </row>
    <row r="209" spans="2:7" ht="12.75">
      <c r="B209" s="3" t="s">
        <v>48</v>
      </c>
      <c r="C209" s="27" t="s">
        <v>64</v>
      </c>
      <c r="D209" s="3" t="s">
        <v>115</v>
      </c>
      <c r="F209" s="59"/>
      <c r="G209" s="28" t="e">
        <f>(F209/E209)*1000</f>
        <v>#DIV/0!</v>
      </c>
    </row>
    <row r="210" spans="2:7" ht="12.75">
      <c r="B210" s="3" t="s">
        <v>48</v>
      </c>
      <c r="C210" s="27" t="s">
        <v>64</v>
      </c>
      <c r="D210" s="3" t="s">
        <v>116</v>
      </c>
      <c r="F210" s="59"/>
      <c r="G210" s="28" t="e">
        <f>(F210/E210)*1000</f>
        <v>#DIV/0!</v>
      </c>
    </row>
    <row r="211" spans="2:7" ht="12.75">
      <c r="B211" s="3" t="s">
        <v>48</v>
      </c>
      <c r="C211" s="27" t="s">
        <v>64</v>
      </c>
      <c r="D211" s="3" t="s">
        <v>117</v>
      </c>
      <c r="F211" s="59"/>
      <c r="G211" s="28" t="e">
        <f>(F211/E211)*1000</f>
        <v>#DIV/0!</v>
      </c>
    </row>
    <row r="212" spans="2:7" ht="12.75">
      <c r="B212" s="3" t="s">
        <v>48</v>
      </c>
      <c r="C212" s="27" t="s">
        <v>64</v>
      </c>
      <c r="D212" s="3" t="s">
        <v>93</v>
      </c>
      <c r="E212" s="59">
        <v>12</v>
      </c>
      <c r="F212" s="59">
        <v>144</v>
      </c>
      <c r="G212" s="28">
        <f>(F212/E212)*1000</f>
        <v>12000</v>
      </c>
    </row>
    <row r="213" spans="2:7" ht="12.75">
      <c r="B213" s="3" t="s">
        <v>48</v>
      </c>
      <c r="C213" s="27" t="s">
        <v>65</v>
      </c>
      <c r="D213" s="3" t="s">
        <v>21</v>
      </c>
      <c r="E213" s="59">
        <v>1100</v>
      </c>
      <c r="F213" s="59">
        <f>G213*E213/1000</f>
        <v>12650</v>
      </c>
      <c r="G213" s="28">
        <v>11500</v>
      </c>
    </row>
    <row r="214" spans="2:7" ht="12.75">
      <c r="B214" s="3" t="s">
        <v>48</v>
      </c>
      <c r="C214" s="27" t="s">
        <v>65</v>
      </c>
      <c r="D214" s="3" t="s">
        <v>59</v>
      </c>
      <c r="F214" s="59">
        <f>G214*E214/1000</f>
        <v>0</v>
      </c>
      <c r="G214" s="28"/>
    </row>
    <row r="215" spans="2:7" ht="12.75">
      <c r="B215" s="3" t="s">
        <v>48</v>
      </c>
      <c r="C215" s="27" t="s">
        <v>65</v>
      </c>
      <c r="D215" s="3" t="s">
        <v>22</v>
      </c>
      <c r="F215" s="59">
        <f>G215*E215/1000</f>
        <v>0</v>
      </c>
      <c r="G215" s="28"/>
    </row>
    <row r="216" spans="2:7" ht="12.75">
      <c r="B216" s="3" t="s">
        <v>48</v>
      </c>
      <c r="C216" s="27" t="s">
        <v>65</v>
      </c>
      <c r="D216" s="3" t="s">
        <v>24</v>
      </c>
      <c r="F216" s="59">
        <f>G216*E216/1000</f>
        <v>0</v>
      </c>
      <c r="G216" s="28"/>
    </row>
    <row r="217" spans="2:7" ht="12.75">
      <c r="B217" s="3" t="s">
        <v>48</v>
      </c>
      <c r="C217" s="27" t="s">
        <v>65</v>
      </c>
      <c r="D217" s="3" t="s">
        <v>74</v>
      </c>
      <c r="F217" s="59">
        <f>G217*E217/1000</f>
        <v>0</v>
      </c>
      <c r="G217" s="28"/>
    </row>
    <row r="218" spans="2:7" ht="12.75">
      <c r="B218" s="3" t="s">
        <v>48</v>
      </c>
      <c r="C218" s="27" t="s">
        <v>65</v>
      </c>
      <c r="D218" s="3" t="s">
        <v>44</v>
      </c>
      <c r="E218" s="59">
        <v>5</v>
      </c>
      <c r="F218" s="59">
        <v>325</v>
      </c>
      <c r="G218" s="28">
        <f aca="true" t="shared" si="12" ref="G218:G237">(F218/E218)*1000</f>
        <v>65000</v>
      </c>
    </row>
    <row r="219" spans="2:7" ht="12.75">
      <c r="B219" s="3" t="s">
        <v>48</v>
      </c>
      <c r="C219" s="27" t="s">
        <v>65</v>
      </c>
      <c r="D219" s="3" t="s">
        <v>43</v>
      </c>
      <c r="E219" s="59">
        <v>100</v>
      </c>
      <c r="F219" s="59">
        <v>300</v>
      </c>
      <c r="G219" s="28">
        <f t="shared" si="12"/>
        <v>3000</v>
      </c>
    </row>
    <row r="220" spans="2:7" ht="12.75">
      <c r="B220" s="3" t="s">
        <v>48</v>
      </c>
      <c r="C220" s="27" t="s">
        <v>65</v>
      </c>
      <c r="D220" s="3" t="s">
        <v>23</v>
      </c>
      <c r="E220" s="59">
        <v>850</v>
      </c>
      <c r="F220" s="59">
        <f>G220*E220/1000</f>
        <v>49300</v>
      </c>
      <c r="G220" s="28">
        <v>58000</v>
      </c>
    </row>
    <row r="221" spans="2:7" ht="12.75">
      <c r="B221" s="3" t="s">
        <v>48</v>
      </c>
      <c r="C221" s="27" t="s">
        <v>65</v>
      </c>
      <c r="D221" s="3" t="s">
        <v>33</v>
      </c>
      <c r="E221" s="59">
        <v>220</v>
      </c>
      <c r="F221" s="59">
        <v>10780</v>
      </c>
      <c r="G221" s="28">
        <f t="shared" si="12"/>
        <v>49000</v>
      </c>
    </row>
    <row r="222" spans="2:7" ht="12.75">
      <c r="B222" s="3" t="s">
        <v>48</v>
      </c>
      <c r="C222" s="27" t="s">
        <v>65</v>
      </c>
      <c r="D222" s="3" t="s">
        <v>40</v>
      </c>
      <c r="F222" s="59"/>
      <c r="G222" s="28" t="e">
        <f t="shared" si="12"/>
        <v>#DIV/0!</v>
      </c>
    </row>
    <row r="223" spans="2:7" ht="12.75">
      <c r="B223" s="3" t="s">
        <v>48</v>
      </c>
      <c r="C223" s="27" t="s">
        <v>66</v>
      </c>
      <c r="D223" s="3" t="s">
        <v>50</v>
      </c>
      <c r="F223" s="59"/>
      <c r="G223" s="28" t="e">
        <f t="shared" si="12"/>
        <v>#DIV/0!</v>
      </c>
    </row>
    <row r="224" spans="2:7" ht="12.75">
      <c r="B224" s="3" t="s">
        <v>48</v>
      </c>
      <c r="C224" s="27" t="s">
        <v>66</v>
      </c>
      <c r="D224" s="3" t="s">
        <v>31</v>
      </c>
      <c r="E224" s="59">
        <v>120</v>
      </c>
      <c r="F224" s="59">
        <v>156</v>
      </c>
      <c r="G224" s="28">
        <f t="shared" si="12"/>
        <v>1300</v>
      </c>
    </row>
    <row r="225" spans="2:7" ht="12.75">
      <c r="B225" s="3" t="s">
        <v>48</v>
      </c>
      <c r="C225" s="27" t="s">
        <v>66</v>
      </c>
      <c r="D225" s="3" t="s">
        <v>32</v>
      </c>
      <c r="E225" s="59">
        <v>374</v>
      </c>
      <c r="F225" s="59">
        <v>561</v>
      </c>
      <c r="G225" s="28">
        <f t="shared" si="12"/>
        <v>1500</v>
      </c>
    </row>
    <row r="226" spans="2:7" ht="12.75">
      <c r="B226" s="3" t="s">
        <v>48</v>
      </c>
      <c r="C226" s="27" t="s">
        <v>66</v>
      </c>
      <c r="D226" s="3" t="s">
        <v>25</v>
      </c>
      <c r="F226" s="59"/>
      <c r="G226" s="28" t="e">
        <f t="shared" si="12"/>
        <v>#DIV/0!</v>
      </c>
    </row>
    <row r="227" spans="2:7" ht="12.75">
      <c r="B227" s="3" t="s">
        <v>48</v>
      </c>
      <c r="C227" s="27" t="s">
        <v>67</v>
      </c>
      <c r="D227" s="3" t="s">
        <v>30</v>
      </c>
      <c r="F227" s="59">
        <f>G227*E227/1000</f>
        <v>0</v>
      </c>
      <c r="G227" s="28"/>
    </row>
    <row r="228" spans="2:9" ht="12.75">
      <c r="B228" s="3" t="s">
        <v>48</v>
      </c>
      <c r="C228" s="27" t="s">
        <v>67</v>
      </c>
      <c r="D228" s="3" t="s">
        <v>29</v>
      </c>
      <c r="F228" s="59"/>
      <c r="G228" s="28" t="e">
        <f>(F228/E228)*1000</f>
        <v>#DIV/0!</v>
      </c>
      <c r="I228" s="40"/>
    </row>
    <row r="229" spans="2:7" ht="12.75">
      <c r="B229" s="3" t="s">
        <v>48</v>
      </c>
      <c r="C229" s="27" t="s">
        <v>67</v>
      </c>
      <c r="D229" s="3" t="s">
        <v>41</v>
      </c>
      <c r="E229" s="59">
        <v>77</v>
      </c>
      <c r="F229" s="59">
        <f>G229*E229/1000</f>
        <v>115.5</v>
      </c>
      <c r="G229" s="28">
        <v>1500</v>
      </c>
    </row>
    <row r="230" spans="2:7" ht="12.75">
      <c r="B230" s="3" t="s">
        <v>48</v>
      </c>
      <c r="C230" s="27" t="s">
        <v>67</v>
      </c>
      <c r="D230" s="3" t="s">
        <v>46</v>
      </c>
      <c r="F230" s="59"/>
      <c r="G230" s="28" t="e">
        <f t="shared" si="12"/>
        <v>#DIV/0!</v>
      </c>
    </row>
    <row r="231" spans="2:7" ht="12.75">
      <c r="B231" s="3" t="s">
        <v>48</v>
      </c>
      <c r="C231" s="27" t="s">
        <v>45</v>
      </c>
      <c r="D231" s="3" t="s">
        <v>37</v>
      </c>
      <c r="E231" s="59">
        <v>50</v>
      </c>
      <c r="F231" s="59">
        <v>90</v>
      </c>
      <c r="G231" s="28">
        <f t="shared" si="12"/>
        <v>1800</v>
      </c>
    </row>
    <row r="232" spans="2:7" ht="12.75">
      <c r="B232" s="3" t="s">
        <v>48</v>
      </c>
      <c r="C232" s="27" t="s">
        <v>45</v>
      </c>
      <c r="D232" s="3" t="s">
        <v>26</v>
      </c>
      <c r="E232" s="59">
        <v>56</v>
      </c>
      <c r="F232" s="70">
        <v>0.455</v>
      </c>
      <c r="G232" s="58">
        <f t="shared" si="12"/>
        <v>8.125</v>
      </c>
    </row>
    <row r="233" spans="2:7" ht="12.75">
      <c r="B233" s="3" t="s">
        <v>48</v>
      </c>
      <c r="C233" s="27" t="s">
        <v>45</v>
      </c>
      <c r="D233" s="3" t="s">
        <v>34</v>
      </c>
      <c r="F233" s="59"/>
      <c r="G233" s="28" t="e">
        <f t="shared" si="12"/>
        <v>#DIV/0!</v>
      </c>
    </row>
    <row r="234" spans="2:7" ht="12.75">
      <c r="B234" s="3" t="s">
        <v>48</v>
      </c>
      <c r="C234" s="27" t="s">
        <v>45</v>
      </c>
      <c r="D234" s="3" t="s">
        <v>42</v>
      </c>
      <c r="F234" s="59"/>
      <c r="G234" s="28" t="e">
        <f t="shared" si="12"/>
        <v>#DIV/0!</v>
      </c>
    </row>
    <row r="235" spans="2:7" ht="12.75">
      <c r="B235" s="3" t="s">
        <v>48</v>
      </c>
      <c r="C235" s="27" t="s">
        <v>45</v>
      </c>
      <c r="D235" s="3" t="s">
        <v>27</v>
      </c>
      <c r="F235" s="59"/>
      <c r="G235" s="28" t="e">
        <f t="shared" si="12"/>
        <v>#DIV/0!</v>
      </c>
    </row>
    <row r="236" spans="2:15" ht="12.75">
      <c r="B236" s="3" t="s">
        <v>48</v>
      </c>
      <c r="C236" s="27" t="s">
        <v>45</v>
      </c>
      <c r="D236" s="3" t="s">
        <v>45</v>
      </c>
      <c r="F236" s="59"/>
      <c r="G236" s="28" t="e">
        <f t="shared" si="12"/>
        <v>#DIV/0!</v>
      </c>
      <c r="M236" s="40"/>
      <c r="N236" s="40"/>
      <c r="O236" s="40"/>
    </row>
    <row r="237" spans="2:7" ht="12.75">
      <c r="B237" s="3" t="s">
        <v>48</v>
      </c>
      <c r="C237" s="3"/>
      <c r="D237" s="3" t="s">
        <v>60</v>
      </c>
      <c r="E237" s="59">
        <f>SUM(E183,E185,E187:E190,E192,E193,E195:E214,E215,E216,E218:E236)</f>
        <v>14207</v>
      </c>
      <c r="F237" s="59">
        <f>SUM(F183,F185,F187:F190,F192,F193,F195:F213,F215,F216,F218:F236)</f>
        <v>143636.455</v>
      </c>
      <c r="G237" s="28">
        <f t="shared" si="12"/>
        <v>10110.259379179277</v>
      </c>
    </row>
    <row r="238" spans="2:7" ht="12.75">
      <c r="B238" s="3" t="s">
        <v>48</v>
      </c>
      <c r="C238" s="3"/>
      <c r="D238" s="3" t="s">
        <v>68</v>
      </c>
      <c r="E238" s="59">
        <f>SUM(E184,E186,E191,E194,E214,E217)</f>
        <v>0</v>
      </c>
      <c r="F238" s="59">
        <f>SUM(F184,F186,F191,F194,F214,F217)</f>
        <v>0</v>
      </c>
      <c r="G238" s="28"/>
    </row>
    <row r="239" spans="2:7" ht="12.75">
      <c r="B239" s="3" t="s">
        <v>48</v>
      </c>
      <c r="C239" s="3"/>
      <c r="D239" s="3" t="s">
        <v>83</v>
      </c>
      <c r="E239" s="59">
        <v>5579</v>
      </c>
      <c r="F239" s="59"/>
      <c r="G239" s="28"/>
    </row>
    <row r="240" spans="2:7" ht="12.75">
      <c r="B240" s="3" t="s">
        <v>48</v>
      </c>
      <c r="C240" s="3"/>
      <c r="D240" s="3" t="s">
        <v>84</v>
      </c>
      <c r="F240" s="59"/>
      <c r="G240" s="28"/>
    </row>
    <row r="241" spans="2:19" s="39" customFormat="1" ht="12.75">
      <c r="B241" s="35"/>
      <c r="C241" s="36"/>
      <c r="D241" s="35"/>
      <c r="E241" s="63"/>
      <c r="F241" s="64"/>
      <c r="G241" s="28"/>
      <c r="H241" s="37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2:7" ht="12.75">
      <c r="B242" s="3" t="s">
        <v>51</v>
      </c>
      <c r="C242" s="27"/>
      <c r="D242" s="3" t="s">
        <v>52</v>
      </c>
      <c r="E242" s="59" t="s">
        <v>69</v>
      </c>
      <c r="F242" s="62" t="s">
        <v>47</v>
      </c>
      <c r="G242" s="28" t="s">
        <v>49</v>
      </c>
    </row>
    <row r="243" spans="2:7" ht="12.75">
      <c r="B243" s="3" t="s">
        <v>91</v>
      </c>
      <c r="C243" s="27" t="s">
        <v>61</v>
      </c>
      <c r="D243" s="3" t="s">
        <v>8</v>
      </c>
      <c r="E243" s="59">
        <v>5000</v>
      </c>
      <c r="F243" s="59">
        <f aca="true" t="shared" si="13" ref="F243:F248">G243*E243/1000</f>
        <v>26000</v>
      </c>
      <c r="G243" s="28">
        <v>5200</v>
      </c>
    </row>
    <row r="244" spans="2:7" ht="12.75">
      <c r="B244" s="3" t="s">
        <v>91</v>
      </c>
      <c r="C244" s="27" t="s">
        <v>61</v>
      </c>
      <c r="D244" s="3" t="s">
        <v>53</v>
      </c>
      <c r="F244" s="59">
        <f t="shared" si="13"/>
        <v>0</v>
      </c>
      <c r="G244" s="28"/>
    </row>
    <row r="245" spans="2:7" ht="12.75">
      <c r="B245" s="3" t="s">
        <v>91</v>
      </c>
      <c r="C245" s="27" t="s">
        <v>61</v>
      </c>
      <c r="D245" s="3" t="s">
        <v>9</v>
      </c>
      <c r="E245" s="59">
        <v>2000</v>
      </c>
      <c r="F245" s="59">
        <f t="shared" si="13"/>
        <v>9000</v>
      </c>
      <c r="G245" s="28">
        <v>4500</v>
      </c>
    </row>
    <row r="246" spans="2:7" ht="12.75">
      <c r="B246" s="3" t="s">
        <v>91</v>
      </c>
      <c r="C246" s="27" t="s">
        <v>61</v>
      </c>
      <c r="D246" s="3" t="s">
        <v>54</v>
      </c>
      <c r="F246" s="59">
        <f t="shared" si="13"/>
        <v>0</v>
      </c>
      <c r="G246" s="28"/>
    </row>
    <row r="247" spans="2:7" ht="12.75">
      <c r="B247" s="3" t="s">
        <v>91</v>
      </c>
      <c r="C247" s="27" t="s">
        <v>61</v>
      </c>
      <c r="D247" s="3" t="s">
        <v>55</v>
      </c>
      <c r="F247" s="59">
        <f t="shared" si="13"/>
        <v>0</v>
      </c>
      <c r="G247" s="28"/>
    </row>
    <row r="248" spans="2:7" ht="12.75">
      <c r="B248" s="3" t="s">
        <v>91</v>
      </c>
      <c r="C248" s="27" t="s">
        <v>61</v>
      </c>
      <c r="D248" s="3" t="s">
        <v>10</v>
      </c>
      <c r="E248" s="59">
        <v>35</v>
      </c>
      <c r="F248" s="59">
        <f t="shared" si="13"/>
        <v>238</v>
      </c>
      <c r="G248" s="28">
        <v>6800</v>
      </c>
    </row>
    <row r="249" spans="2:7" ht="12.75">
      <c r="B249" s="3" t="s">
        <v>91</v>
      </c>
      <c r="C249" s="27" t="s">
        <v>61</v>
      </c>
      <c r="D249" s="3" t="s">
        <v>35</v>
      </c>
      <c r="E249" s="59">
        <v>65</v>
      </c>
      <c r="F249" s="59">
        <v>149.5</v>
      </c>
      <c r="G249" s="28">
        <f>(F249/E249)*1000</f>
        <v>2300</v>
      </c>
    </row>
    <row r="250" spans="2:7" ht="12.75">
      <c r="B250" s="3" t="s">
        <v>91</v>
      </c>
      <c r="C250" s="27" t="s">
        <v>62</v>
      </c>
      <c r="D250" s="3" t="s">
        <v>38</v>
      </c>
      <c r="F250" s="59">
        <f>G250*E250/1000</f>
        <v>0</v>
      </c>
      <c r="G250" s="28"/>
    </row>
    <row r="251" spans="2:7" ht="12.75">
      <c r="B251" s="3" t="s">
        <v>91</v>
      </c>
      <c r="C251" s="27" t="s">
        <v>62</v>
      </c>
      <c r="D251" s="3" t="s">
        <v>57</v>
      </c>
      <c r="F251" s="59">
        <f>G251*E251/1000</f>
        <v>0</v>
      </c>
      <c r="G251" s="28"/>
    </row>
    <row r="252" spans="2:7" ht="12.75">
      <c r="B252" s="3" t="s">
        <v>91</v>
      </c>
      <c r="C252" s="27" t="s">
        <v>62</v>
      </c>
      <c r="D252" s="3" t="s">
        <v>11</v>
      </c>
      <c r="F252" s="59">
        <f>E252*G252/1000</f>
        <v>0</v>
      </c>
      <c r="G252" s="28"/>
    </row>
    <row r="253" spans="2:7" ht="12.75">
      <c r="B253" s="3" t="s">
        <v>91</v>
      </c>
      <c r="C253" s="27" t="s">
        <v>62</v>
      </c>
      <c r="D253" s="3" t="s">
        <v>12</v>
      </c>
      <c r="F253" s="59">
        <f>E253*G253/1000</f>
        <v>0</v>
      </c>
      <c r="G253" s="28"/>
    </row>
    <row r="254" spans="2:7" ht="12.75">
      <c r="B254" s="3" t="s">
        <v>91</v>
      </c>
      <c r="C254" s="27" t="s">
        <v>62</v>
      </c>
      <c r="D254" s="3" t="s">
        <v>56</v>
      </c>
      <c r="F254" s="59">
        <f>E254*G254/1000</f>
        <v>0</v>
      </c>
      <c r="G254" s="28"/>
    </row>
    <row r="255" spans="2:7" ht="12.75">
      <c r="B255" s="3" t="s">
        <v>91</v>
      </c>
      <c r="C255" s="27" t="s">
        <v>62</v>
      </c>
      <c r="D255" s="3" t="s">
        <v>13</v>
      </c>
      <c r="F255" s="59">
        <f>G255*E255/1000</f>
        <v>0</v>
      </c>
      <c r="G255" s="28"/>
    </row>
    <row r="256" spans="2:7" ht="12.75">
      <c r="B256" s="3" t="s">
        <v>91</v>
      </c>
      <c r="C256" s="27" t="s">
        <v>63</v>
      </c>
      <c r="D256" s="3" t="s">
        <v>14</v>
      </c>
      <c r="E256" s="59">
        <v>229</v>
      </c>
      <c r="F256" s="59">
        <f>G256*E256/1000</f>
        <v>8610.4</v>
      </c>
      <c r="G256" s="28">
        <v>37600</v>
      </c>
    </row>
    <row r="257" spans="2:7" ht="12.75">
      <c r="B257" s="3" t="s">
        <v>91</v>
      </c>
      <c r="C257" s="27" t="s">
        <v>63</v>
      </c>
      <c r="D257" s="3" t="s">
        <v>36</v>
      </c>
      <c r="E257" s="59">
        <v>1458</v>
      </c>
      <c r="F257" s="59">
        <f>G257*E257/1000</f>
        <v>40824</v>
      </c>
      <c r="G257" s="28">
        <v>28000</v>
      </c>
    </row>
    <row r="258" spans="2:7" ht="12.75">
      <c r="B258" s="3" t="s">
        <v>91</v>
      </c>
      <c r="C258" s="27" t="s">
        <v>63</v>
      </c>
      <c r="D258" s="3" t="s">
        <v>39</v>
      </c>
      <c r="E258" s="59">
        <v>29</v>
      </c>
      <c r="F258" s="59">
        <v>904</v>
      </c>
      <c r="G258" s="28">
        <f>(F258/E258)*1000</f>
        <v>31172.41379310345</v>
      </c>
    </row>
    <row r="259" spans="2:12" ht="12.75">
      <c r="B259" s="3" t="s">
        <v>91</v>
      </c>
      <c r="C259" s="27" t="s">
        <v>63</v>
      </c>
      <c r="D259" s="3" t="s">
        <v>15</v>
      </c>
      <c r="F259" s="59">
        <f>G259*E259/1000</f>
        <v>0</v>
      </c>
      <c r="G259" s="28"/>
      <c r="K259" s="40"/>
      <c r="L259" s="40"/>
    </row>
    <row r="260" spans="2:12" ht="12.75">
      <c r="B260" s="3" t="s">
        <v>91</v>
      </c>
      <c r="C260" s="27" t="s">
        <v>63</v>
      </c>
      <c r="D260" s="3" t="s">
        <v>114</v>
      </c>
      <c r="F260" s="59"/>
      <c r="G260" s="28" t="e">
        <f>F260/E260*1000</f>
        <v>#DIV/0!</v>
      </c>
      <c r="K260" s="40"/>
      <c r="L260" s="40"/>
    </row>
    <row r="261" spans="2:7" ht="12.75">
      <c r="B261" s="3" t="s">
        <v>91</v>
      </c>
      <c r="C261" s="27" t="s">
        <v>63</v>
      </c>
      <c r="D261" s="3" t="s">
        <v>58</v>
      </c>
      <c r="F261" s="59"/>
      <c r="G261" s="28" t="e">
        <f>(F261/E261)*1000</f>
        <v>#DIV/0!</v>
      </c>
    </row>
    <row r="262" spans="2:7" ht="12.75">
      <c r="B262" s="3" t="s">
        <v>91</v>
      </c>
      <c r="C262" s="27" t="s">
        <v>64</v>
      </c>
      <c r="D262" s="3" t="s">
        <v>16</v>
      </c>
      <c r="F262" s="59">
        <f>G262*E262/1000</f>
        <v>0</v>
      </c>
      <c r="G262" s="28"/>
    </row>
    <row r="263" spans="2:7" ht="12.75">
      <c r="B263" s="3" t="s">
        <v>91</v>
      </c>
      <c r="C263" s="27" t="s">
        <v>64</v>
      </c>
      <c r="D263" s="3" t="s">
        <v>17</v>
      </c>
      <c r="E263" s="59">
        <v>4</v>
      </c>
      <c r="F263" s="59">
        <f>G263*E263/1000</f>
        <v>120</v>
      </c>
      <c r="G263" s="28">
        <v>30000</v>
      </c>
    </row>
    <row r="264" spans="2:7" ht="12.75">
      <c r="B264" s="3" t="s">
        <v>91</v>
      </c>
      <c r="C264" s="27" t="s">
        <v>64</v>
      </c>
      <c r="D264" s="3" t="s">
        <v>18</v>
      </c>
      <c r="E264" s="59">
        <v>105</v>
      </c>
      <c r="F264" s="59">
        <v>3453</v>
      </c>
      <c r="G264" s="28">
        <f>(F264/E264)*1000</f>
        <v>32885.71428571428</v>
      </c>
    </row>
    <row r="265" spans="2:7" ht="12.75">
      <c r="B265" s="3" t="s">
        <v>91</v>
      </c>
      <c r="C265" s="27" t="s">
        <v>64</v>
      </c>
      <c r="D265" s="3" t="s">
        <v>19</v>
      </c>
      <c r="F265" s="59"/>
      <c r="G265" s="28"/>
    </row>
    <row r="266" spans="2:7" ht="12.75">
      <c r="B266" s="3" t="s">
        <v>91</v>
      </c>
      <c r="C266" s="27" t="s">
        <v>64</v>
      </c>
      <c r="D266" s="3" t="s">
        <v>76</v>
      </c>
      <c r="F266" s="59"/>
      <c r="G266" s="28"/>
    </row>
    <row r="267" spans="2:7" ht="12.75">
      <c r="B267" s="3" t="s">
        <v>91</v>
      </c>
      <c r="C267" s="27" t="s">
        <v>64</v>
      </c>
      <c r="D267" s="3" t="s">
        <v>20</v>
      </c>
      <c r="F267" s="59"/>
      <c r="G267" s="28"/>
    </row>
    <row r="268" spans="2:7" ht="12.75">
      <c r="B268" s="3" t="s">
        <v>91</v>
      </c>
      <c r="C268" s="27" t="s">
        <v>64</v>
      </c>
      <c r="D268" s="3" t="s">
        <v>28</v>
      </c>
      <c r="F268" s="59"/>
      <c r="G268" s="28"/>
    </row>
    <row r="269" spans="2:7" ht="12.75">
      <c r="B269" s="3" t="s">
        <v>91</v>
      </c>
      <c r="C269" s="27" t="s">
        <v>64</v>
      </c>
      <c r="D269" s="3" t="s">
        <v>115</v>
      </c>
      <c r="F269" s="59"/>
      <c r="G269" s="28" t="e">
        <f>(F269/E269)*1000</f>
        <v>#DIV/0!</v>
      </c>
    </row>
    <row r="270" spans="2:7" ht="12.75">
      <c r="B270" s="3" t="s">
        <v>91</v>
      </c>
      <c r="C270" s="27" t="s">
        <v>64</v>
      </c>
      <c r="D270" s="3" t="s">
        <v>116</v>
      </c>
      <c r="F270" s="59"/>
      <c r="G270" s="28" t="e">
        <f>(F270/E270)*1000</f>
        <v>#DIV/0!</v>
      </c>
    </row>
    <row r="271" spans="2:7" ht="12.75">
      <c r="B271" s="3" t="s">
        <v>91</v>
      </c>
      <c r="C271" s="27" t="s">
        <v>64</v>
      </c>
      <c r="D271" s="3" t="s">
        <v>117</v>
      </c>
      <c r="F271" s="59"/>
      <c r="G271" s="28" t="e">
        <f>(F271/E271)*1000</f>
        <v>#DIV/0!</v>
      </c>
    </row>
    <row r="272" spans="2:7" ht="12.75">
      <c r="B272" s="3" t="s">
        <v>91</v>
      </c>
      <c r="C272" s="27" t="s">
        <v>64</v>
      </c>
      <c r="D272" s="3" t="s">
        <v>93</v>
      </c>
      <c r="E272" s="59">
        <v>49</v>
      </c>
      <c r="F272" s="59">
        <v>1541</v>
      </c>
      <c r="G272" s="28">
        <f>(F272/E272)*1000</f>
        <v>31448.979591836734</v>
      </c>
    </row>
    <row r="273" spans="2:7" ht="12.75">
      <c r="B273" s="3" t="s">
        <v>91</v>
      </c>
      <c r="C273" s="27" t="s">
        <v>65</v>
      </c>
      <c r="D273" s="3" t="s">
        <v>21</v>
      </c>
      <c r="E273" s="59">
        <v>600</v>
      </c>
      <c r="F273" s="59">
        <f>G273*E273/1000</f>
        <v>6000</v>
      </c>
      <c r="G273" s="28">
        <v>10000</v>
      </c>
    </row>
    <row r="274" spans="2:7" ht="12.75">
      <c r="B274" s="3" t="s">
        <v>91</v>
      </c>
      <c r="C274" s="27" t="s">
        <v>65</v>
      </c>
      <c r="D274" s="3" t="s">
        <v>59</v>
      </c>
      <c r="F274" s="59">
        <f>G274*E274/1000</f>
        <v>0</v>
      </c>
      <c r="G274" s="28"/>
    </row>
    <row r="275" spans="2:7" ht="12.75">
      <c r="B275" s="3" t="s">
        <v>91</v>
      </c>
      <c r="C275" s="27" t="s">
        <v>65</v>
      </c>
      <c r="D275" s="3" t="s">
        <v>22</v>
      </c>
      <c r="F275" s="59">
        <f>G275*E275/1000</f>
        <v>0</v>
      </c>
      <c r="G275" s="28"/>
    </row>
    <row r="276" spans="2:7" ht="12.75">
      <c r="B276" s="3" t="s">
        <v>91</v>
      </c>
      <c r="C276" s="27" t="s">
        <v>65</v>
      </c>
      <c r="D276" s="3" t="s">
        <v>24</v>
      </c>
      <c r="F276" s="59">
        <f>G276*E276/1000</f>
        <v>0</v>
      </c>
      <c r="G276" s="28"/>
    </row>
    <row r="277" spans="2:7" ht="12.75">
      <c r="B277" s="3" t="s">
        <v>91</v>
      </c>
      <c r="C277" s="27" t="s">
        <v>65</v>
      </c>
      <c r="D277" s="3" t="s">
        <v>74</v>
      </c>
      <c r="F277" s="59">
        <f>G277*E277/1000</f>
        <v>0</v>
      </c>
      <c r="G277" s="28"/>
    </row>
    <row r="278" spans="2:7" ht="12.75">
      <c r="B278" s="3" t="s">
        <v>91</v>
      </c>
      <c r="C278" s="27" t="s">
        <v>65</v>
      </c>
      <c r="D278" s="3" t="s">
        <v>44</v>
      </c>
      <c r="E278" s="59">
        <v>45</v>
      </c>
      <c r="F278" s="59">
        <v>2790</v>
      </c>
      <c r="G278" s="28">
        <f>(F278/E278)*1000</f>
        <v>62000</v>
      </c>
    </row>
    <row r="279" spans="2:7" ht="12.75">
      <c r="B279" s="3" t="s">
        <v>91</v>
      </c>
      <c r="C279" s="27" t="s">
        <v>65</v>
      </c>
      <c r="D279" s="3" t="s">
        <v>43</v>
      </c>
      <c r="F279" s="59"/>
      <c r="G279" s="28"/>
    </row>
    <row r="280" spans="2:7" ht="12.75">
      <c r="B280" s="3" t="s">
        <v>91</v>
      </c>
      <c r="C280" s="27" t="s">
        <v>65</v>
      </c>
      <c r="D280" s="3" t="s">
        <v>23</v>
      </c>
      <c r="E280" s="59">
        <v>2500</v>
      </c>
      <c r="F280" s="59">
        <f>G280*E280/1000</f>
        <v>145000</v>
      </c>
      <c r="G280" s="28">
        <v>58000</v>
      </c>
    </row>
    <row r="281" spans="2:7" ht="12.75">
      <c r="B281" s="3" t="s">
        <v>91</v>
      </c>
      <c r="C281" s="27" t="s">
        <v>65</v>
      </c>
      <c r="D281" s="3" t="s">
        <v>33</v>
      </c>
      <c r="E281" s="59">
        <v>91</v>
      </c>
      <c r="F281" s="59">
        <v>2817</v>
      </c>
      <c r="G281" s="28">
        <f aca="true" t="shared" si="14" ref="G281:G286">(F281/E281)*1000</f>
        <v>30956.043956043955</v>
      </c>
    </row>
    <row r="282" spans="2:7" ht="12.75">
      <c r="B282" s="3" t="s">
        <v>91</v>
      </c>
      <c r="C282" s="27" t="s">
        <v>65</v>
      </c>
      <c r="D282" s="3" t="s">
        <v>40</v>
      </c>
      <c r="F282" s="59"/>
      <c r="G282" s="28" t="e">
        <f t="shared" si="14"/>
        <v>#DIV/0!</v>
      </c>
    </row>
    <row r="283" spans="2:7" ht="12.75">
      <c r="B283" s="3" t="s">
        <v>91</v>
      </c>
      <c r="C283" s="27" t="s">
        <v>66</v>
      </c>
      <c r="D283" s="3" t="s">
        <v>50</v>
      </c>
      <c r="E283" s="59">
        <v>10</v>
      </c>
      <c r="F283" s="59">
        <v>15</v>
      </c>
      <c r="G283" s="28">
        <f t="shared" si="14"/>
        <v>1500</v>
      </c>
    </row>
    <row r="284" spans="2:7" ht="12.75">
      <c r="B284" s="3" t="s">
        <v>91</v>
      </c>
      <c r="C284" s="27" t="s">
        <v>66</v>
      </c>
      <c r="D284" s="3" t="s">
        <v>31</v>
      </c>
      <c r="E284" s="59">
        <v>80</v>
      </c>
      <c r="F284" s="59">
        <v>112</v>
      </c>
      <c r="G284" s="28">
        <f t="shared" si="14"/>
        <v>1400</v>
      </c>
    </row>
    <row r="285" spans="2:7" ht="12.75">
      <c r="B285" s="3" t="s">
        <v>91</v>
      </c>
      <c r="C285" s="27" t="s">
        <v>66</v>
      </c>
      <c r="D285" s="3" t="s">
        <v>32</v>
      </c>
      <c r="E285" s="59">
        <v>250</v>
      </c>
      <c r="F285" s="59">
        <v>400</v>
      </c>
      <c r="G285" s="28">
        <f t="shared" si="14"/>
        <v>1600</v>
      </c>
    </row>
    <row r="286" spans="2:7" ht="12.75">
      <c r="B286" s="3" t="s">
        <v>91</v>
      </c>
      <c r="C286" s="27" t="s">
        <v>66</v>
      </c>
      <c r="D286" s="3" t="s">
        <v>25</v>
      </c>
      <c r="E286" s="59">
        <v>21</v>
      </c>
      <c r="F286" s="59">
        <v>21</v>
      </c>
      <c r="G286" s="28">
        <f t="shared" si="14"/>
        <v>1000</v>
      </c>
    </row>
    <row r="287" spans="2:7" ht="12.75">
      <c r="B287" s="3" t="s">
        <v>91</v>
      </c>
      <c r="C287" s="27" t="s">
        <v>67</v>
      </c>
      <c r="D287" s="3" t="s">
        <v>30</v>
      </c>
      <c r="E287" s="59">
        <v>482</v>
      </c>
      <c r="F287" s="59">
        <f>G287*E287/1000</f>
        <v>14604.6</v>
      </c>
      <c r="G287" s="28">
        <v>30300</v>
      </c>
    </row>
    <row r="288" spans="2:11" ht="12.75">
      <c r="B288" s="3" t="s">
        <v>91</v>
      </c>
      <c r="C288" s="27" t="s">
        <v>67</v>
      </c>
      <c r="D288" s="3" t="s">
        <v>29</v>
      </c>
      <c r="E288" s="59">
        <v>40</v>
      </c>
      <c r="F288" s="59">
        <v>112</v>
      </c>
      <c r="G288" s="28">
        <f>(F288/E288)*1000</f>
        <v>2800</v>
      </c>
      <c r="K288" s="40"/>
    </row>
    <row r="289" spans="2:7" ht="12.75">
      <c r="B289" s="3" t="s">
        <v>91</v>
      </c>
      <c r="C289" s="27" t="s">
        <v>67</v>
      </c>
      <c r="D289" s="3" t="s">
        <v>41</v>
      </c>
      <c r="F289" s="59">
        <f>G289*E289/1000</f>
        <v>0</v>
      </c>
      <c r="G289" s="28"/>
    </row>
    <row r="290" spans="2:7" ht="12.75">
      <c r="B290" s="3" t="s">
        <v>91</v>
      </c>
      <c r="C290" s="27" t="s">
        <v>67</v>
      </c>
      <c r="D290" s="3" t="s">
        <v>46</v>
      </c>
      <c r="F290" s="59"/>
      <c r="G290" s="28" t="e">
        <f>(F290/E290)*1000</f>
        <v>#DIV/0!</v>
      </c>
    </row>
    <row r="291" spans="2:7" ht="12.75">
      <c r="B291" s="3" t="s">
        <v>91</v>
      </c>
      <c r="C291" s="27" t="s">
        <v>45</v>
      </c>
      <c r="D291" s="3" t="s">
        <v>37</v>
      </c>
      <c r="E291" s="59">
        <v>350</v>
      </c>
      <c r="F291" s="59">
        <v>770</v>
      </c>
      <c r="G291" s="28">
        <f>(F291/E291)*1000</f>
        <v>2200</v>
      </c>
    </row>
    <row r="292" spans="2:7" ht="12.75">
      <c r="B292" s="3" t="s">
        <v>91</v>
      </c>
      <c r="C292" s="27" t="s">
        <v>45</v>
      </c>
      <c r="D292" s="3" t="s">
        <v>26</v>
      </c>
      <c r="E292" s="59">
        <v>4</v>
      </c>
      <c r="F292" s="70">
        <v>0.016</v>
      </c>
      <c r="G292" s="58">
        <f>(F292/E292)*1000</f>
        <v>4</v>
      </c>
    </row>
    <row r="293" spans="2:7" ht="12.75">
      <c r="B293" s="3" t="s">
        <v>91</v>
      </c>
      <c r="C293" s="27" t="s">
        <v>45</v>
      </c>
      <c r="D293" s="3" t="s">
        <v>34</v>
      </c>
      <c r="F293" s="59"/>
      <c r="G293" s="28"/>
    </row>
    <row r="294" spans="2:14" ht="12.75">
      <c r="B294" s="3" t="s">
        <v>91</v>
      </c>
      <c r="C294" s="27" t="s">
        <v>45</v>
      </c>
      <c r="D294" s="3" t="s">
        <v>42</v>
      </c>
      <c r="F294" s="59"/>
      <c r="G294" s="28"/>
      <c r="M294" s="40"/>
      <c r="N294" s="40"/>
    </row>
    <row r="295" spans="2:7" ht="12.75">
      <c r="B295" s="3" t="s">
        <v>91</v>
      </c>
      <c r="C295" s="27" t="s">
        <v>45</v>
      </c>
      <c r="D295" s="3" t="s">
        <v>27</v>
      </c>
      <c r="F295" s="59"/>
      <c r="G295" s="28" t="e">
        <f>(F295/E295)*1000</f>
        <v>#DIV/0!</v>
      </c>
    </row>
    <row r="296" spans="2:7" ht="12.75">
      <c r="B296" s="3" t="s">
        <v>91</v>
      </c>
      <c r="C296" s="27" t="s">
        <v>45</v>
      </c>
      <c r="D296" s="3" t="s">
        <v>45</v>
      </c>
      <c r="E296" s="59">
        <v>3</v>
      </c>
      <c r="F296" s="59">
        <v>39</v>
      </c>
      <c r="G296" s="28">
        <f>(F296/E296)*1000</f>
        <v>13000</v>
      </c>
    </row>
    <row r="297" spans="2:7" ht="12.75">
      <c r="B297" s="3" t="s">
        <v>91</v>
      </c>
      <c r="C297" s="3"/>
      <c r="D297" s="3" t="s">
        <v>60</v>
      </c>
      <c r="E297" s="59">
        <f>SUM(E243,E245,E247:E250,E252,E253,E255:E274,E275,E276,E278:E296)</f>
        <v>13450</v>
      </c>
      <c r="F297" s="59">
        <f>SUM(F243,F245,F247:F250,F252,F253,F255:F273,F275,F276,F278:F296)</f>
        <v>263520.516</v>
      </c>
      <c r="G297" s="28">
        <f>(F297/E297)*1000</f>
        <v>19592.603420074352</v>
      </c>
    </row>
    <row r="298" spans="2:7" ht="12.75">
      <c r="B298" s="3" t="s">
        <v>91</v>
      </c>
      <c r="C298" s="3"/>
      <c r="D298" s="3" t="s">
        <v>68</v>
      </c>
      <c r="E298" s="59">
        <f>SUM(E244,E246,E251,E254,E274,E277)</f>
        <v>0</v>
      </c>
      <c r="F298" s="59">
        <f>SUM(F244,F246,F251,F254,F274,F277)</f>
        <v>0</v>
      </c>
      <c r="G298" s="28"/>
    </row>
    <row r="299" spans="2:7" ht="12.75">
      <c r="B299" s="3" t="s">
        <v>91</v>
      </c>
      <c r="C299" s="3"/>
      <c r="D299" s="3" t="s">
        <v>83</v>
      </c>
      <c r="E299" s="59">
        <v>1258</v>
      </c>
      <c r="F299" s="59"/>
      <c r="G299" s="28"/>
    </row>
    <row r="300" spans="2:7" ht="12.75">
      <c r="B300" s="3" t="s">
        <v>91</v>
      </c>
      <c r="C300" s="3"/>
      <c r="D300" s="3" t="s">
        <v>84</v>
      </c>
      <c r="F300" s="62"/>
      <c r="G300" s="28"/>
    </row>
    <row r="301" spans="2:19" s="39" customFormat="1" ht="12.75">
      <c r="B301" s="35"/>
      <c r="C301" s="36"/>
      <c r="D301" s="35"/>
      <c r="E301" s="64"/>
      <c r="F301" s="64"/>
      <c r="G301" s="28"/>
      <c r="H301" s="37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2:7" ht="12.75">
      <c r="B302" s="3" t="s">
        <v>51</v>
      </c>
      <c r="C302" s="27"/>
      <c r="D302" s="3" t="s">
        <v>52</v>
      </c>
      <c r="E302" s="59" t="s">
        <v>69</v>
      </c>
      <c r="F302" s="62" t="s">
        <v>47</v>
      </c>
      <c r="G302" s="28" t="s">
        <v>49</v>
      </c>
    </row>
    <row r="303" spans="2:7" ht="12.75">
      <c r="B303" s="3" t="s">
        <v>0</v>
      </c>
      <c r="C303" s="27" t="s">
        <v>61</v>
      </c>
      <c r="D303" s="3" t="s">
        <v>8</v>
      </c>
      <c r="E303" s="59">
        <v>2500</v>
      </c>
      <c r="F303" s="59">
        <f aca="true" t="shared" si="15" ref="F303:F308">G303*E303/1000</f>
        <v>10500</v>
      </c>
      <c r="G303" s="28">
        <v>4200</v>
      </c>
    </row>
    <row r="304" spans="2:7" ht="12.75">
      <c r="B304" s="3" t="s">
        <v>0</v>
      </c>
      <c r="C304" s="27" t="s">
        <v>61</v>
      </c>
      <c r="D304" s="3" t="s">
        <v>53</v>
      </c>
      <c r="E304" s="59">
        <v>500</v>
      </c>
      <c r="F304" s="59">
        <f t="shared" si="15"/>
        <v>300</v>
      </c>
      <c r="G304" s="28">
        <v>600</v>
      </c>
    </row>
    <row r="305" spans="2:7" ht="12.75">
      <c r="B305" s="3" t="s">
        <v>0</v>
      </c>
      <c r="C305" s="27" t="s">
        <v>61</v>
      </c>
      <c r="D305" s="3" t="s">
        <v>9</v>
      </c>
      <c r="E305" s="59">
        <v>800</v>
      </c>
      <c r="F305" s="59">
        <f t="shared" si="15"/>
        <v>3120</v>
      </c>
      <c r="G305" s="28">
        <v>3900</v>
      </c>
    </row>
    <row r="306" spans="2:12" ht="12.75">
      <c r="B306" s="3" t="s">
        <v>0</v>
      </c>
      <c r="C306" s="27" t="s">
        <v>61</v>
      </c>
      <c r="D306" s="3" t="s">
        <v>54</v>
      </c>
      <c r="E306" s="59">
        <v>75</v>
      </c>
      <c r="F306" s="59">
        <f t="shared" si="15"/>
        <v>52.5</v>
      </c>
      <c r="G306" s="28">
        <v>700</v>
      </c>
      <c r="K306" s="40"/>
      <c r="L306" s="40"/>
    </row>
    <row r="307" spans="2:7" ht="12.75">
      <c r="B307" s="3" t="s">
        <v>0</v>
      </c>
      <c r="C307" s="27" t="s">
        <v>61</v>
      </c>
      <c r="D307" s="3" t="s">
        <v>55</v>
      </c>
      <c r="E307" s="59">
        <v>13</v>
      </c>
      <c r="F307" s="59">
        <f t="shared" si="15"/>
        <v>40.3</v>
      </c>
      <c r="G307" s="28">
        <v>3100</v>
      </c>
    </row>
    <row r="308" spans="2:7" ht="12.75">
      <c r="B308" s="3" t="s">
        <v>0</v>
      </c>
      <c r="C308" s="27" t="s">
        <v>61</v>
      </c>
      <c r="D308" s="3" t="s">
        <v>10</v>
      </c>
      <c r="F308" s="59">
        <f t="shared" si="15"/>
        <v>0</v>
      </c>
      <c r="G308" s="28"/>
    </row>
    <row r="309" spans="2:7" ht="12.75">
      <c r="B309" s="3" t="s">
        <v>0</v>
      </c>
      <c r="C309" s="27" t="s">
        <v>61</v>
      </c>
      <c r="D309" s="3" t="s">
        <v>35</v>
      </c>
      <c r="F309" s="59"/>
      <c r="G309" s="28" t="e">
        <f>(F309/E309)*1000</f>
        <v>#DIV/0!</v>
      </c>
    </row>
    <row r="310" spans="2:7" ht="12.75">
      <c r="B310" s="3" t="s">
        <v>0</v>
      </c>
      <c r="C310" s="27" t="s">
        <v>62</v>
      </c>
      <c r="D310" s="3" t="s">
        <v>38</v>
      </c>
      <c r="E310" s="59">
        <v>9</v>
      </c>
      <c r="F310" s="59">
        <f>G310*E310/1000</f>
        <v>13.5</v>
      </c>
      <c r="G310" s="28">
        <v>1500</v>
      </c>
    </row>
    <row r="311" spans="2:7" ht="12.75">
      <c r="B311" s="3" t="s">
        <v>0</v>
      </c>
      <c r="C311" s="27" t="s">
        <v>62</v>
      </c>
      <c r="D311" s="3" t="s">
        <v>57</v>
      </c>
      <c r="F311" s="59">
        <f>G311*E311/1000</f>
        <v>0</v>
      </c>
      <c r="G311" s="28"/>
    </row>
    <row r="312" spans="2:7" ht="12.75">
      <c r="B312" s="3" t="s">
        <v>0</v>
      </c>
      <c r="C312" s="27" t="s">
        <v>62</v>
      </c>
      <c r="D312" s="3" t="s">
        <v>11</v>
      </c>
      <c r="E312" s="59">
        <v>50</v>
      </c>
      <c r="F312" s="59">
        <f>E312*G312/1000</f>
        <v>115</v>
      </c>
      <c r="G312" s="28">
        <v>2300</v>
      </c>
    </row>
    <row r="313" spans="2:7" ht="12.75">
      <c r="B313" s="3" t="s">
        <v>0</v>
      </c>
      <c r="C313" s="27" t="s">
        <v>62</v>
      </c>
      <c r="D313" s="3" t="s">
        <v>12</v>
      </c>
      <c r="E313" s="59">
        <v>0</v>
      </c>
      <c r="F313" s="59">
        <f>E313*G313/1000</f>
        <v>0</v>
      </c>
      <c r="G313" s="28"/>
    </row>
    <row r="314" spans="2:7" ht="12.75">
      <c r="B314" s="3" t="s">
        <v>0</v>
      </c>
      <c r="C314" s="27" t="s">
        <v>62</v>
      </c>
      <c r="D314" s="3" t="s">
        <v>56</v>
      </c>
      <c r="F314" s="59">
        <f>E314*G314/1000</f>
        <v>0</v>
      </c>
      <c r="G314" s="28"/>
    </row>
    <row r="315" spans="2:7" ht="12.75">
      <c r="B315" s="3" t="s">
        <v>0</v>
      </c>
      <c r="C315" s="27" t="s">
        <v>62</v>
      </c>
      <c r="D315" s="3" t="s">
        <v>13</v>
      </c>
      <c r="F315" s="59">
        <f>G315*E315/1000</f>
        <v>0</v>
      </c>
      <c r="G315" s="28"/>
    </row>
    <row r="316" spans="2:7" ht="12.75">
      <c r="B316" s="3" t="s">
        <v>0</v>
      </c>
      <c r="C316" s="27" t="s">
        <v>63</v>
      </c>
      <c r="D316" s="3" t="s">
        <v>14</v>
      </c>
      <c r="F316" s="59">
        <f>G316*E316/1000</f>
        <v>0</v>
      </c>
      <c r="G316" s="28"/>
    </row>
    <row r="317" spans="2:7" ht="12.75">
      <c r="B317" s="3" t="s">
        <v>0</v>
      </c>
      <c r="C317" s="27" t="s">
        <v>63</v>
      </c>
      <c r="D317" s="3" t="s">
        <v>36</v>
      </c>
      <c r="F317" s="59">
        <f>G317*E317/1000</f>
        <v>0</v>
      </c>
      <c r="G317" s="28"/>
    </row>
    <row r="318" spans="2:7" ht="12.75">
      <c r="B318" s="3" t="s">
        <v>0</v>
      </c>
      <c r="C318" s="27" t="s">
        <v>63</v>
      </c>
      <c r="D318" s="3" t="s">
        <v>39</v>
      </c>
      <c r="F318" s="59"/>
      <c r="G318" s="28" t="e">
        <f>(F318/E318)*1000</f>
        <v>#DIV/0!</v>
      </c>
    </row>
    <row r="319" spans="2:7" ht="12.75">
      <c r="B319" s="3" t="s">
        <v>0</v>
      </c>
      <c r="C319" s="27" t="s">
        <v>63</v>
      </c>
      <c r="D319" s="3" t="s">
        <v>15</v>
      </c>
      <c r="F319" s="59">
        <f>G319*E319/1000</f>
        <v>0</v>
      </c>
      <c r="G319" s="28"/>
    </row>
    <row r="320" spans="2:7" ht="12.75">
      <c r="B320" s="3" t="s">
        <v>0</v>
      </c>
      <c r="C320" s="27" t="s">
        <v>63</v>
      </c>
      <c r="D320" s="3" t="s">
        <v>114</v>
      </c>
      <c r="E320" s="59">
        <v>5</v>
      </c>
      <c r="F320" s="59">
        <v>375</v>
      </c>
      <c r="G320" s="28">
        <f>F320/E320*1000</f>
        <v>75000</v>
      </c>
    </row>
    <row r="321" spans="2:7" ht="12.75">
      <c r="B321" s="3" t="s">
        <v>0</v>
      </c>
      <c r="C321" s="27" t="s">
        <v>63</v>
      </c>
      <c r="D321" s="3" t="s">
        <v>58</v>
      </c>
      <c r="E321" s="59">
        <v>1</v>
      </c>
      <c r="F321" s="59">
        <v>32</v>
      </c>
      <c r="G321" s="28">
        <f>(F321/E321)*1000</f>
        <v>32000</v>
      </c>
    </row>
    <row r="322" spans="2:7" ht="12.75">
      <c r="B322" s="3" t="s">
        <v>0</v>
      </c>
      <c r="C322" s="27" t="s">
        <v>64</v>
      </c>
      <c r="D322" s="3" t="s">
        <v>16</v>
      </c>
      <c r="E322" s="59">
        <v>203</v>
      </c>
      <c r="F322" s="59">
        <f>G322*E322/1000</f>
        <v>4466</v>
      </c>
      <c r="G322" s="28">
        <v>22000</v>
      </c>
    </row>
    <row r="323" spans="2:7" ht="12.75">
      <c r="B323" s="3" t="s">
        <v>0</v>
      </c>
      <c r="C323" s="27" t="s">
        <v>64</v>
      </c>
      <c r="D323" s="3" t="s">
        <v>17</v>
      </c>
      <c r="E323" s="59">
        <v>5</v>
      </c>
      <c r="F323" s="59">
        <f>G323*E323/1000</f>
        <v>275</v>
      </c>
      <c r="G323" s="28">
        <v>55000</v>
      </c>
    </row>
    <row r="324" spans="2:7" ht="12.75">
      <c r="B324" s="3" t="s">
        <v>0</v>
      </c>
      <c r="C324" s="27" t="s">
        <v>64</v>
      </c>
      <c r="D324" s="3" t="s">
        <v>18</v>
      </c>
      <c r="E324" s="59">
        <v>4</v>
      </c>
      <c r="F324" s="59">
        <v>51</v>
      </c>
      <c r="G324" s="28">
        <f>(F324/E324)*1000</f>
        <v>12750</v>
      </c>
    </row>
    <row r="325" spans="2:7" ht="12.75">
      <c r="B325" s="3" t="s">
        <v>0</v>
      </c>
      <c r="C325" s="27" t="s">
        <v>64</v>
      </c>
      <c r="D325" s="3" t="s">
        <v>19</v>
      </c>
      <c r="F325" s="59"/>
      <c r="G325" s="28" t="e">
        <f>(F325/E325)*1000</f>
        <v>#DIV/0!</v>
      </c>
    </row>
    <row r="326" spans="2:7" ht="12.75">
      <c r="B326" s="3" t="s">
        <v>0</v>
      </c>
      <c r="C326" s="27" t="s">
        <v>64</v>
      </c>
      <c r="D326" s="3" t="s">
        <v>76</v>
      </c>
      <c r="F326" s="59"/>
      <c r="G326" s="28"/>
    </row>
    <row r="327" spans="2:7" ht="12.75">
      <c r="B327" s="3" t="s">
        <v>0</v>
      </c>
      <c r="C327" s="27" t="s">
        <v>64</v>
      </c>
      <c r="D327" s="3" t="s">
        <v>20</v>
      </c>
      <c r="E327" s="59">
        <v>12</v>
      </c>
      <c r="F327" s="59">
        <v>90</v>
      </c>
      <c r="G327" s="28">
        <f>(F327/E327)*1000</f>
        <v>7500</v>
      </c>
    </row>
    <row r="328" spans="2:7" ht="12.75">
      <c r="B328" s="3" t="s">
        <v>0</v>
      </c>
      <c r="C328" s="27" t="s">
        <v>64</v>
      </c>
      <c r="D328" s="3" t="s">
        <v>28</v>
      </c>
      <c r="F328" s="59"/>
      <c r="G328" s="28"/>
    </row>
    <row r="329" spans="2:7" ht="12.75">
      <c r="B329" s="3" t="s">
        <v>0</v>
      </c>
      <c r="C329" s="27" t="s">
        <v>64</v>
      </c>
      <c r="D329" s="3" t="s">
        <v>115</v>
      </c>
      <c r="E329" s="59">
        <v>15</v>
      </c>
      <c r="F329" s="59">
        <v>1800</v>
      </c>
      <c r="G329" s="28">
        <f>(F329/E329)*1000</f>
        <v>120000</v>
      </c>
    </row>
    <row r="330" spans="2:7" ht="12.75">
      <c r="B330" s="3" t="s">
        <v>0</v>
      </c>
      <c r="C330" s="27" t="s">
        <v>64</v>
      </c>
      <c r="D330" s="3" t="s">
        <v>116</v>
      </c>
      <c r="E330" s="59">
        <v>5</v>
      </c>
      <c r="F330" s="59">
        <v>550</v>
      </c>
      <c r="G330" s="28">
        <f>(F330/E330)*1000</f>
        <v>110000</v>
      </c>
    </row>
    <row r="331" spans="2:7" ht="12.75">
      <c r="B331" s="3" t="s">
        <v>0</v>
      </c>
      <c r="C331" s="27" t="s">
        <v>64</v>
      </c>
      <c r="D331" s="3" t="s">
        <v>117</v>
      </c>
      <c r="E331" s="59">
        <v>15</v>
      </c>
      <c r="F331" s="59">
        <v>1275</v>
      </c>
      <c r="G331" s="28">
        <f>(F331/E331)*1000</f>
        <v>85000</v>
      </c>
    </row>
    <row r="332" spans="2:7" ht="12.75">
      <c r="B332" s="3" t="s">
        <v>0</v>
      </c>
      <c r="C332" s="27" t="s">
        <v>64</v>
      </c>
      <c r="D332" s="3" t="s">
        <v>93</v>
      </c>
      <c r="E332" s="59">
        <v>246</v>
      </c>
      <c r="F332" s="59">
        <v>9587</v>
      </c>
      <c r="G332" s="28">
        <f aca="true" t="shared" si="16" ref="G332:G343">(F332/E332)*1000</f>
        <v>38971.544715447155</v>
      </c>
    </row>
    <row r="333" spans="2:7" ht="12.75">
      <c r="B333" s="3" t="s">
        <v>0</v>
      </c>
      <c r="C333" s="27" t="s">
        <v>65</v>
      </c>
      <c r="D333" s="3" t="s">
        <v>21</v>
      </c>
      <c r="E333" s="59">
        <v>600</v>
      </c>
      <c r="F333" s="59">
        <f>G333*E333/1000</f>
        <v>4800</v>
      </c>
      <c r="G333" s="28">
        <v>8000</v>
      </c>
    </row>
    <row r="334" spans="2:7" ht="12.75">
      <c r="B334" s="3" t="s">
        <v>0</v>
      </c>
      <c r="C334" s="27" t="s">
        <v>65</v>
      </c>
      <c r="D334" s="3" t="s">
        <v>59</v>
      </c>
      <c r="F334" s="59">
        <f>G334*E334/1000</f>
        <v>0</v>
      </c>
      <c r="G334" s="28"/>
    </row>
    <row r="335" spans="2:7" ht="12.75">
      <c r="B335" s="3" t="s">
        <v>0</v>
      </c>
      <c r="C335" s="27" t="s">
        <v>65</v>
      </c>
      <c r="D335" s="3" t="s">
        <v>22</v>
      </c>
      <c r="E335" s="59">
        <v>56</v>
      </c>
      <c r="F335" s="59">
        <f>G335*E335/1000</f>
        <v>1792</v>
      </c>
      <c r="G335" s="28">
        <v>32000</v>
      </c>
    </row>
    <row r="336" spans="2:7" ht="12.75">
      <c r="B336" s="3" t="s">
        <v>0</v>
      </c>
      <c r="C336" s="27" t="s">
        <v>65</v>
      </c>
      <c r="D336" s="3" t="s">
        <v>24</v>
      </c>
      <c r="E336" s="59">
        <v>465</v>
      </c>
      <c r="F336" s="59">
        <f>G336*E336/1000</f>
        <v>14880</v>
      </c>
      <c r="G336" s="28">
        <v>32000</v>
      </c>
    </row>
    <row r="337" spans="2:7" ht="12.75">
      <c r="B337" s="3" t="s">
        <v>0</v>
      </c>
      <c r="C337" s="27" t="s">
        <v>65</v>
      </c>
      <c r="D337" s="3" t="s">
        <v>74</v>
      </c>
      <c r="F337" s="59">
        <f>G337*E337/1000</f>
        <v>0</v>
      </c>
      <c r="G337" s="28"/>
    </row>
    <row r="338" spans="2:7" ht="12.75">
      <c r="B338" s="3" t="s">
        <v>0</v>
      </c>
      <c r="C338" s="27" t="s">
        <v>65</v>
      </c>
      <c r="D338" s="3" t="s">
        <v>44</v>
      </c>
      <c r="E338" s="59">
        <v>0</v>
      </c>
      <c r="F338" s="59"/>
      <c r="G338" s="28" t="e">
        <f t="shared" si="16"/>
        <v>#DIV/0!</v>
      </c>
    </row>
    <row r="339" spans="2:7" ht="12.75">
      <c r="B339" s="3" t="s">
        <v>0</v>
      </c>
      <c r="C339" s="27" t="s">
        <v>65</v>
      </c>
      <c r="D339" s="3" t="s">
        <v>43</v>
      </c>
      <c r="F339" s="59"/>
      <c r="G339" s="28" t="e">
        <f t="shared" si="16"/>
        <v>#DIV/0!</v>
      </c>
    </row>
    <row r="340" spans="2:7" ht="12.75">
      <c r="B340" s="3" t="s">
        <v>0</v>
      </c>
      <c r="C340" s="27" t="s">
        <v>65</v>
      </c>
      <c r="D340" s="3" t="s">
        <v>23</v>
      </c>
      <c r="E340" s="59">
        <v>346</v>
      </c>
      <c r="F340" s="59">
        <f>G340*E340/1000</f>
        <v>17300</v>
      </c>
      <c r="G340" s="28">
        <v>50000</v>
      </c>
    </row>
    <row r="341" spans="2:7" ht="12.75">
      <c r="B341" s="3" t="s">
        <v>0</v>
      </c>
      <c r="C341" s="27" t="s">
        <v>65</v>
      </c>
      <c r="D341" s="3" t="s">
        <v>33</v>
      </c>
      <c r="F341" s="59"/>
      <c r="G341" s="28" t="e">
        <f t="shared" si="16"/>
        <v>#DIV/0!</v>
      </c>
    </row>
    <row r="342" spans="2:7" ht="12.75">
      <c r="B342" s="3" t="s">
        <v>0</v>
      </c>
      <c r="C342" s="27" t="s">
        <v>65</v>
      </c>
      <c r="D342" s="3" t="s">
        <v>40</v>
      </c>
      <c r="F342" s="59"/>
      <c r="G342" s="28" t="e">
        <f t="shared" si="16"/>
        <v>#DIV/0!</v>
      </c>
    </row>
    <row r="343" spans="2:7" ht="12.75">
      <c r="B343" s="3" t="s">
        <v>0</v>
      </c>
      <c r="C343" s="27" t="s">
        <v>66</v>
      </c>
      <c r="D343" s="3" t="s">
        <v>50</v>
      </c>
      <c r="F343" s="59"/>
      <c r="G343" s="28" t="e">
        <f t="shared" si="16"/>
        <v>#DIV/0!</v>
      </c>
    </row>
    <row r="344" spans="2:7" ht="12.75">
      <c r="B344" s="3" t="s">
        <v>0</v>
      </c>
      <c r="C344" s="27" t="s">
        <v>66</v>
      </c>
      <c r="D344" s="3" t="s">
        <v>31</v>
      </c>
      <c r="F344" s="59"/>
      <c r="G344" s="28"/>
    </row>
    <row r="345" spans="2:7" ht="12.75">
      <c r="B345" s="3" t="s">
        <v>0</v>
      </c>
      <c r="C345" s="27" t="s">
        <v>66</v>
      </c>
      <c r="D345" s="3" t="s">
        <v>32</v>
      </c>
      <c r="F345" s="59"/>
      <c r="G345" s="28"/>
    </row>
    <row r="346" spans="2:7" ht="12.75">
      <c r="B346" s="3" t="s">
        <v>0</v>
      </c>
      <c r="C346" s="27" t="s">
        <v>66</v>
      </c>
      <c r="D346" s="3" t="s">
        <v>25</v>
      </c>
      <c r="E346" s="59">
        <v>10</v>
      </c>
      <c r="F346" s="59">
        <v>30</v>
      </c>
      <c r="G346" s="28">
        <f>(F346/E346)*1000</f>
        <v>3000</v>
      </c>
    </row>
    <row r="347" spans="2:7" ht="12.75">
      <c r="B347" s="3" t="s">
        <v>0</v>
      </c>
      <c r="C347" s="27" t="s">
        <v>67</v>
      </c>
      <c r="D347" s="3" t="s">
        <v>30</v>
      </c>
      <c r="F347" s="59">
        <f>G347*E347/1000</f>
        <v>0</v>
      </c>
      <c r="G347" s="28"/>
    </row>
    <row r="348" spans="2:7" ht="12.75">
      <c r="B348" s="3" t="s">
        <v>0</v>
      </c>
      <c r="C348" s="27" t="s">
        <v>67</v>
      </c>
      <c r="D348" s="3" t="s">
        <v>29</v>
      </c>
      <c r="F348" s="59"/>
      <c r="G348" s="28" t="e">
        <f>(F348/E348)*1000</f>
        <v>#DIV/0!</v>
      </c>
    </row>
    <row r="349" spans="2:7" ht="12.75">
      <c r="B349" s="3" t="s">
        <v>0</v>
      </c>
      <c r="C349" s="27" t="s">
        <v>67</v>
      </c>
      <c r="D349" s="3" t="s">
        <v>41</v>
      </c>
      <c r="F349" s="59">
        <f>G349*E349/1000</f>
        <v>0</v>
      </c>
      <c r="G349" s="28"/>
    </row>
    <row r="350" spans="2:7" ht="12.75">
      <c r="B350" s="3" t="s">
        <v>0</v>
      </c>
      <c r="C350" s="27" t="s">
        <v>67</v>
      </c>
      <c r="D350" s="3" t="s">
        <v>46</v>
      </c>
      <c r="F350" s="59"/>
      <c r="G350" s="28"/>
    </row>
    <row r="351" spans="2:7" ht="12.75">
      <c r="B351" s="3" t="s">
        <v>0</v>
      </c>
      <c r="C351" s="27" t="s">
        <v>45</v>
      </c>
      <c r="D351" s="3" t="s">
        <v>37</v>
      </c>
      <c r="E351" s="59">
        <v>2</v>
      </c>
      <c r="F351" s="59">
        <v>4.6</v>
      </c>
      <c r="G351" s="28">
        <f>(F351/E351)*1000</f>
        <v>2300</v>
      </c>
    </row>
    <row r="352" spans="2:7" ht="12.75">
      <c r="B352" s="3" t="s">
        <v>0</v>
      </c>
      <c r="C352" s="27" t="s">
        <v>45</v>
      </c>
      <c r="D352" s="3" t="s">
        <v>26</v>
      </c>
      <c r="E352" s="59">
        <v>30</v>
      </c>
      <c r="F352" s="70">
        <v>0.21</v>
      </c>
      <c r="G352" s="58">
        <f>(F352/E352)*1000</f>
        <v>7</v>
      </c>
    </row>
    <row r="353" spans="2:7" ht="12.75">
      <c r="B353" s="3" t="s">
        <v>0</v>
      </c>
      <c r="C353" s="27" t="s">
        <v>45</v>
      </c>
      <c r="D353" s="3" t="s">
        <v>34</v>
      </c>
      <c r="F353" s="59"/>
      <c r="G353" s="28"/>
    </row>
    <row r="354" spans="2:7" ht="12.75">
      <c r="B354" s="3" t="s">
        <v>0</v>
      </c>
      <c r="C354" s="27" t="s">
        <v>45</v>
      </c>
      <c r="D354" s="3" t="s">
        <v>42</v>
      </c>
      <c r="F354" s="59"/>
      <c r="G354" s="28"/>
    </row>
    <row r="355" spans="2:7" ht="12.75">
      <c r="B355" s="3" t="s">
        <v>0</v>
      </c>
      <c r="C355" s="27" t="s">
        <v>45</v>
      </c>
      <c r="D355" s="3" t="s">
        <v>27</v>
      </c>
      <c r="E355" s="59">
        <v>35</v>
      </c>
      <c r="F355" s="59">
        <v>58</v>
      </c>
      <c r="G355" s="28">
        <f>(F355/E355)*1000</f>
        <v>1657.1428571428573</v>
      </c>
    </row>
    <row r="356" spans="2:7" ht="12.75">
      <c r="B356" s="3" t="s">
        <v>0</v>
      </c>
      <c r="C356" s="27" t="s">
        <v>45</v>
      </c>
      <c r="D356" s="3" t="s">
        <v>45</v>
      </c>
      <c r="E356" s="59">
        <v>1</v>
      </c>
      <c r="F356" s="59">
        <v>15</v>
      </c>
      <c r="G356" s="28">
        <f>(F356/E356)*1000</f>
        <v>15000</v>
      </c>
    </row>
    <row r="357" spans="2:7" ht="12.75">
      <c r="B357" s="3" t="s">
        <v>0</v>
      </c>
      <c r="C357" s="3"/>
      <c r="D357" s="3" t="s">
        <v>60</v>
      </c>
      <c r="E357" s="59">
        <f>SUM(E303,E305,E307:E310,E312,E313,E315:E333,E335,E336,E338:E356)</f>
        <v>5428</v>
      </c>
      <c r="F357" s="59">
        <f>SUM(F303,F305,F307:F310,F312,F313,F315:F333,F335,F336,F338:F356)</f>
        <v>71169.61000000002</v>
      </c>
      <c r="G357" s="28">
        <f>(F357/E357)*1000</f>
        <v>13111.571481208552</v>
      </c>
    </row>
    <row r="358" spans="2:7" ht="12.75">
      <c r="B358" s="3" t="s">
        <v>0</v>
      </c>
      <c r="C358" s="3"/>
      <c r="D358" s="3" t="s">
        <v>68</v>
      </c>
      <c r="E358" s="59">
        <f>SUM(E304,E306,E311,E314,E334,E337)</f>
        <v>575</v>
      </c>
      <c r="F358" s="59">
        <f>SUM(F304,F306,F311,F314,F334,F337)</f>
        <v>352.5</v>
      </c>
      <c r="G358" s="28"/>
    </row>
    <row r="359" spans="2:7" ht="12.75">
      <c r="B359" s="3" t="s">
        <v>0</v>
      </c>
      <c r="C359" s="3"/>
      <c r="D359" s="3" t="s">
        <v>83</v>
      </c>
      <c r="E359" s="59">
        <v>7178</v>
      </c>
      <c r="F359" s="59"/>
      <c r="G359" s="28"/>
    </row>
    <row r="360" spans="2:7" ht="12.75">
      <c r="B360" s="3" t="s">
        <v>0</v>
      </c>
      <c r="C360" s="3"/>
      <c r="D360" s="3" t="s">
        <v>84</v>
      </c>
      <c r="E360" s="59">
        <v>759</v>
      </c>
      <c r="F360" s="59"/>
      <c r="G360" s="28"/>
    </row>
    <row r="361" spans="2:19" s="39" customFormat="1" ht="12.75">
      <c r="B361" s="35"/>
      <c r="C361" s="36"/>
      <c r="D361" s="35"/>
      <c r="E361" s="63"/>
      <c r="F361" s="64"/>
      <c r="G361" s="28"/>
      <c r="H361" s="37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2:7" ht="12.75">
      <c r="B362" s="3" t="s">
        <v>51</v>
      </c>
      <c r="C362" s="27"/>
      <c r="D362" s="3" t="s">
        <v>52</v>
      </c>
      <c r="E362" s="59" t="s">
        <v>69</v>
      </c>
      <c r="F362" s="62" t="s">
        <v>47</v>
      </c>
      <c r="G362" s="28" t="s">
        <v>49</v>
      </c>
    </row>
    <row r="363" spans="2:8" ht="12.75">
      <c r="B363" s="3" t="s">
        <v>87</v>
      </c>
      <c r="C363" s="27" t="s">
        <v>61</v>
      </c>
      <c r="D363" s="3" t="s">
        <v>8</v>
      </c>
      <c r="E363" s="59">
        <v>3459</v>
      </c>
      <c r="F363" s="59">
        <f aca="true" t="shared" si="17" ref="F363:F368">G363*E363/1000</f>
        <v>13836</v>
      </c>
      <c r="G363" s="28">
        <v>4000</v>
      </c>
      <c r="H363" s="11"/>
    </row>
    <row r="364" spans="2:8" ht="12.75">
      <c r="B364" s="3" t="s">
        <v>87</v>
      </c>
      <c r="C364" s="27" t="s">
        <v>61</v>
      </c>
      <c r="D364" s="3" t="s">
        <v>53</v>
      </c>
      <c r="E364" s="59">
        <v>4400</v>
      </c>
      <c r="F364" s="59">
        <f t="shared" si="17"/>
        <v>4400</v>
      </c>
      <c r="G364" s="28">
        <v>1000</v>
      </c>
      <c r="H364" s="11"/>
    </row>
    <row r="365" spans="2:8" ht="12.75">
      <c r="B365" s="3" t="s">
        <v>87</v>
      </c>
      <c r="C365" s="27" t="s">
        <v>61</v>
      </c>
      <c r="D365" s="3" t="s">
        <v>9</v>
      </c>
      <c r="E365" s="59">
        <v>1000</v>
      </c>
      <c r="F365" s="59">
        <f t="shared" si="17"/>
        <v>3800</v>
      </c>
      <c r="G365" s="28">
        <v>3800</v>
      </c>
      <c r="H365" s="11"/>
    </row>
    <row r="366" spans="2:8" ht="12.75">
      <c r="B366" s="3" t="s">
        <v>87</v>
      </c>
      <c r="C366" s="27" t="s">
        <v>61</v>
      </c>
      <c r="D366" s="3" t="s">
        <v>54</v>
      </c>
      <c r="E366" s="59">
        <v>4469</v>
      </c>
      <c r="F366" s="59">
        <f t="shared" si="17"/>
        <v>3275.777</v>
      </c>
      <c r="G366" s="28">
        <v>733</v>
      </c>
      <c r="H366" s="11"/>
    </row>
    <row r="367" spans="2:8" ht="12.75">
      <c r="B367" s="3" t="s">
        <v>87</v>
      </c>
      <c r="C367" s="27" t="s">
        <v>61</v>
      </c>
      <c r="D367" s="3" t="s">
        <v>55</v>
      </c>
      <c r="F367" s="59">
        <f t="shared" si="17"/>
        <v>0</v>
      </c>
      <c r="G367" s="28"/>
      <c r="H367" s="11"/>
    </row>
    <row r="368" spans="2:8" ht="12.75">
      <c r="B368" s="3" t="s">
        <v>87</v>
      </c>
      <c r="C368" s="27" t="s">
        <v>61</v>
      </c>
      <c r="D368" s="3" t="s">
        <v>10</v>
      </c>
      <c r="F368" s="59">
        <f t="shared" si="17"/>
        <v>0</v>
      </c>
      <c r="G368" s="28"/>
      <c r="H368" s="11"/>
    </row>
    <row r="369" spans="2:8" ht="12.75">
      <c r="B369" s="3" t="s">
        <v>87</v>
      </c>
      <c r="C369" s="27" t="s">
        <v>61</v>
      </c>
      <c r="D369" s="3" t="s">
        <v>35</v>
      </c>
      <c r="F369" s="59"/>
      <c r="G369" s="28"/>
      <c r="H369" s="11"/>
    </row>
    <row r="370" spans="2:8" ht="12.75">
      <c r="B370" s="3" t="s">
        <v>87</v>
      </c>
      <c r="C370" s="27" t="s">
        <v>62</v>
      </c>
      <c r="D370" s="3" t="s">
        <v>38</v>
      </c>
      <c r="E370" s="59">
        <v>10</v>
      </c>
      <c r="F370" s="59">
        <f>G370*E370/1000</f>
        <v>12</v>
      </c>
      <c r="G370" s="28">
        <v>1200</v>
      </c>
      <c r="H370" s="11"/>
    </row>
    <row r="371" spans="2:8" ht="12.75">
      <c r="B371" s="3" t="s">
        <v>87</v>
      </c>
      <c r="C371" s="27" t="s">
        <v>62</v>
      </c>
      <c r="D371" s="3" t="s">
        <v>57</v>
      </c>
      <c r="E371" s="59">
        <v>12</v>
      </c>
      <c r="F371" s="59">
        <f>G371*E371/1000</f>
        <v>5.64</v>
      </c>
      <c r="G371" s="28">
        <v>470</v>
      </c>
      <c r="H371" s="11"/>
    </row>
    <row r="372" spans="2:8" ht="12.75">
      <c r="B372" s="3" t="s">
        <v>87</v>
      </c>
      <c r="C372" s="27" t="s">
        <v>62</v>
      </c>
      <c r="D372" s="3" t="s">
        <v>11</v>
      </c>
      <c r="E372" s="59">
        <v>200</v>
      </c>
      <c r="F372" s="59">
        <f>E372*G372/1000</f>
        <v>300</v>
      </c>
      <c r="G372" s="28">
        <v>1500</v>
      </c>
      <c r="H372" s="11"/>
    </row>
    <row r="373" spans="2:7" ht="12.75">
      <c r="B373" s="3" t="s">
        <v>87</v>
      </c>
      <c r="C373" s="27" t="s">
        <v>62</v>
      </c>
      <c r="D373" s="3" t="s">
        <v>12</v>
      </c>
      <c r="E373" s="59">
        <v>19</v>
      </c>
      <c r="F373" s="59">
        <f>E373*G373/1000</f>
        <v>38</v>
      </c>
      <c r="G373" s="28">
        <v>2000</v>
      </c>
    </row>
    <row r="374" spans="2:7" ht="12.75">
      <c r="B374" s="3" t="s">
        <v>87</v>
      </c>
      <c r="C374" s="27" t="s">
        <v>62</v>
      </c>
      <c r="D374" s="3" t="s">
        <v>56</v>
      </c>
      <c r="E374" s="59">
        <v>350</v>
      </c>
      <c r="F374" s="59">
        <f>E374*G374/1000</f>
        <v>147.7</v>
      </c>
      <c r="G374" s="28">
        <v>422</v>
      </c>
    </row>
    <row r="375" spans="2:7" ht="12.75">
      <c r="B375" s="3" t="s">
        <v>87</v>
      </c>
      <c r="C375" s="27" t="s">
        <v>62</v>
      </c>
      <c r="D375" s="3" t="s">
        <v>13</v>
      </c>
      <c r="F375" s="59">
        <f>G375*E375/1000</f>
        <v>0</v>
      </c>
      <c r="G375" s="28"/>
    </row>
    <row r="376" spans="2:7" ht="12.75">
      <c r="B376" s="3" t="s">
        <v>87</v>
      </c>
      <c r="C376" s="27" t="s">
        <v>63</v>
      </c>
      <c r="D376" s="3" t="s">
        <v>14</v>
      </c>
      <c r="F376" s="59">
        <f>G376*E376/1000</f>
        <v>0</v>
      </c>
      <c r="G376" s="28"/>
    </row>
    <row r="377" spans="2:7" ht="12.75">
      <c r="B377" s="3" t="s">
        <v>87</v>
      </c>
      <c r="C377" s="27" t="s">
        <v>63</v>
      </c>
      <c r="D377" s="3" t="s">
        <v>36</v>
      </c>
      <c r="F377" s="59">
        <f>G377*E377/1000</f>
        <v>0</v>
      </c>
      <c r="G377" s="28"/>
    </row>
    <row r="378" spans="2:7" ht="12.75">
      <c r="B378" s="3" t="s">
        <v>87</v>
      </c>
      <c r="C378" s="27" t="s">
        <v>63</v>
      </c>
      <c r="D378" s="3" t="s">
        <v>39</v>
      </c>
      <c r="F378" s="59"/>
      <c r="G378" s="28" t="e">
        <f>(F378/E378)*1000</f>
        <v>#DIV/0!</v>
      </c>
    </row>
    <row r="379" spans="2:7" ht="12.75">
      <c r="B379" s="3" t="s">
        <v>87</v>
      </c>
      <c r="C379" s="27" t="s">
        <v>63</v>
      </c>
      <c r="D379" s="3" t="s">
        <v>15</v>
      </c>
      <c r="E379" s="59">
        <v>283</v>
      </c>
      <c r="F379" s="59">
        <f>G379*E379/1000</f>
        <v>5518.5</v>
      </c>
      <c r="G379" s="28">
        <v>19500</v>
      </c>
    </row>
    <row r="380" spans="2:7" ht="12.75">
      <c r="B380" s="3" t="s">
        <v>87</v>
      </c>
      <c r="C380" s="27" t="s">
        <v>63</v>
      </c>
      <c r="D380" s="3" t="s">
        <v>114</v>
      </c>
      <c r="F380" s="59"/>
      <c r="G380" s="28" t="e">
        <f>F380/E380*1000</f>
        <v>#DIV/0!</v>
      </c>
    </row>
    <row r="381" spans="2:7" ht="12.75">
      <c r="B381" s="3" t="s">
        <v>87</v>
      </c>
      <c r="C381" s="27" t="s">
        <v>63</v>
      </c>
      <c r="D381" s="3" t="s">
        <v>58</v>
      </c>
      <c r="F381" s="59"/>
      <c r="G381" s="28" t="e">
        <f>(F381/E381)*1000</f>
        <v>#DIV/0!</v>
      </c>
    </row>
    <row r="382" spans="2:7" ht="12.75">
      <c r="B382" s="3" t="s">
        <v>87</v>
      </c>
      <c r="C382" s="27" t="s">
        <v>64</v>
      </c>
      <c r="D382" s="3" t="s">
        <v>16</v>
      </c>
      <c r="E382" s="59">
        <v>2100</v>
      </c>
      <c r="F382" s="59">
        <f>G382*E382/1000</f>
        <v>48300</v>
      </c>
      <c r="G382" s="28">
        <v>23000</v>
      </c>
    </row>
    <row r="383" spans="2:7" ht="12.75">
      <c r="B383" s="3" t="s">
        <v>87</v>
      </c>
      <c r="C383" s="27" t="s">
        <v>64</v>
      </c>
      <c r="D383" s="3" t="s">
        <v>17</v>
      </c>
      <c r="E383" s="59">
        <v>0</v>
      </c>
      <c r="F383" s="59">
        <f>G383*E383/1000</f>
        <v>0</v>
      </c>
      <c r="G383" s="28"/>
    </row>
    <row r="384" spans="2:7" ht="12.75">
      <c r="B384" s="3" t="s">
        <v>87</v>
      </c>
      <c r="C384" s="27" t="s">
        <v>64</v>
      </c>
      <c r="D384" s="3" t="s">
        <v>18</v>
      </c>
      <c r="E384" s="59">
        <v>5</v>
      </c>
      <c r="F384" s="59">
        <v>124</v>
      </c>
      <c r="G384" s="28">
        <f>(F384/E384)*1000</f>
        <v>24800</v>
      </c>
    </row>
    <row r="385" spans="2:7" ht="12.75">
      <c r="B385" s="3" t="s">
        <v>87</v>
      </c>
      <c r="C385" s="27" t="s">
        <v>64</v>
      </c>
      <c r="D385" s="3" t="s">
        <v>19</v>
      </c>
      <c r="F385" s="59"/>
      <c r="G385" s="28" t="e">
        <f>(F385/E385)*1000</f>
        <v>#DIV/0!</v>
      </c>
    </row>
    <row r="386" spans="2:7" ht="12.75">
      <c r="B386" s="3" t="s">
        <v>87</v>
      </c>
      <c r="C386" s="27" t="s">
        <v>64</v>
      </c>
      <c r="D386" s="3" t="s">
        <v>76</v>
      </c>
      <c r="F386" s="59"/>
      <c r="G386" s="28"/>
    </row>
    <row r="387" spans="2:7" ht="12.75">
      <c r="B387" s="3" t="s">
        <v>87</v>
      </c>
      <c r="C387" s="27" t="s">
        <v>64</v>
      </c>
      <c r="D387" s="3" t="s">
        <v>20</v>
      </c>
      <c r="E387" s="59">
        <v>69</v>
      </c>
      <c r="F387" s="59">
        <v>621</v>
      </c>
      <c r="G387" s="28">
        <f>(F387/E387)*1000</f>
        <v>9000</v>
      </c>
    </row>
    <row r="388" spans="2:7" ht="12.75">
      <c r="B388" s="3" t="s">
        <v>87</v>
      </c>
      <c r="C388" s="27" t="s">
        <v>64</v>
      </c>
      <c r="D388" s="3" t="s">
        <v>28</v>
      </c>
      <c r="F388" s="59"/>
      <c r="G388" s="28"/>
    </row>
    <row r="389" spans="2:7" ht="12.75">
      <c r="B389" s="3" t="s">
        <v>87</v>
      </c>
      <c r="C389" s="27" t="s">
        <v>64</v>
      </c>
      <c r="D389" s="3" t="s">
        <v>115</v>
      </c>
      <c r="F389" s="59"/>
      <c r="G389" s="28" t="e">
        <f>(F389/E389)*1000</f>
        <v>#DIV/0!</v>
      </c>
    </row>
    <row r="390" spans="2:7" ht="12.75">
      <c r="B390" s="3" t="s">
        <v>87</v>
      </c>
      <c r="C390" s="27" t="s">
        <v>64</v>
      </c>
      <c r="D390" s="3" t="s">
        <v>116</v>
      </c>
      <c r="F390" s="59"/>
      <c r="G390" s="28" t="e">
        <f>(F390/E390)*1000</f>
        <v>#DIV/0!</v>
      </c>
    </row>
    <row r="391" spans="2:7" ht="12.75">
      <c r="B391" s="3" t="s">
        <v>87</v>
      </c>
      <c r="C391" s="27" t="s">
        <v>64</v>
      </c>
      <c r="D391" s="3" t="s">
        <v>117</v>
      </c>
      <c r="F391" s="59"/>
      <c r="G391" s="28" t="e">
        <f>(F391/E391)*1000</f>
        <v>#DIV/0!</v>
      </c>
    </row>
    <row r="392" spans="2:7" ht="12.75">
      <c r="B392" s="3" t="s">
        <v>87</v>
      </c>
      <c r="C392" s="27" t="s">
        <v>64</v>
      </c>
      <c r="D392" s="3" t="s">
        <v>93</v>
      </c>
      <c r="F392" s="59"/>
      <c r="G392" s="28" t="e">
        <f>(F392/E392)*1000</f>
        <v>#DIV/0!</v>
      </c>
    </row>
    <row r="393" spans="2:7" ht="12.75">
      <c r="B393" s="3" t="s">
        <v>87</v>
      </c>
      <c r="C393" s="27" t="s">
        <v>65</v>
      </c>
      <c r="D393" s="3" t="s">
        <v>21</v>
      </c>
      <c r="E393" s="59">
        <v>996</v>
      </c>
      <c r="F393" s="59">
        <f>G393*E393/1000</f>
        <v>8167.2</v>
      </c>
      <c r="G393" s="28">
        <v>8200</v>
      </c>
    </row>
    <row r="394" spans="2:7" ht="12.75">
      <c r="B394" s="3" t="s">
        <v>87</v>
      </c>
      <c r="C394" s="27" t="s">
        <v>65</v>
      </c>
      <c r="D394" s="3" t="s">
        <v>59</v>
      </c>
      <c r="E394" s="59">
        <v>45</v>
      </c>
      <c r="F394" s="59">
        <f>G394*E394/1000</f>
        <v>87.75</v>
      </c>
      <c r="G394" s="28">
        <v>1950</v>
      </c>
    </row>
    <row r="395" spans="2:7" ht="12.75">
      <c r="B395" s="3" t="s">
        <v>87</v>
      </c>
      <c r="C395" s="27" t="s">
        <v>65</v>
      </c>
      <c r="D395" s="3" t="s">
        <v>22</v>
      </c>
      <c r="E395" s="59">
        <v>134</v>
      </c>
      <c r="F395" s="59">
        <f>G395*E395/1000</f>
        <v>3752</v>
      </c>
      <c r="G395" s="28">
        <v>28000</v>
      </c>
    </row>
    <row r="396" spans="2:7" ht="12.75">
      <c r="B396" s="3" t="s">
        <v>87</v>
      </c>
      <c r="C396" s="27" t="s">
        <v>65</v>
      </c>
      <c r="D396" s="3" t="s">
        <v>24</v>
      </c>
      <c r="E396" s="59">
        <v>1300</v>
      </c>
      <c r="F396" s="59">
        <f>G396*E396/1000</f>
        <v>45500</v>
      </c>
      <c r="G396" s="28">
        <v>35000</v>
      </c>
    </row>
    <row r="397" spans="2:7" ht="12.75">
      <c r="B397" s="3" t="s">
        <v>87</v>
      </c>
      <c r="C397" s="27" t="s">
        <v>65</v>
      </c>
      <c r="D397" s="3" t="s">
        <v>74</v>
      </c>
      <c r="E397" s="59">
        <v>85</v>
      </c>
      <c r="F397" s="59">
        <f>G397*E397/1000</f>
        <v>255</v>
      </c>
      <c r="G397" s="28">
        <v>3000</v>
      </c>
    </row>
    <row r="398" spans="2:7" ht="12.75">
      <c r="B398" s="3" t="s">
        <v>87</v>
      </c>
      <c r="C398" s="27" t="s">
        <v>65</v>
      </c>
      <c r="D398" s="3" t="s">
        <v>44</v>
      </c>
      <c r="E398" s="59">
        <v>0</v>
      </c>
      <c r="F398" s="59"/>
      <c r="G398" s="28" t="e">
        <f>(F398/E398)*1000</f>
        <v>#DIV/0!</v>
      </c>
    </row>
    <row r="399" spans="2:12" ht="12.75">
      <c r="B399" s="3" t="s">
        <v>87</v>
      </c>
      <c r="C399" s="27" t="s">
        <v>65</v>
      </c>
      <c r="D399" s="3" t="s">
        <v>43</v>
      </c>
      <c r="F399" s="59"/>
      <c r="G399" s="28"/>
      <c r="K399" s="40"/>
      <c r="L399" s="40"/>
    </row>
    <row r="400" spans="2:7" ht="12.75">
      <c r="B400" s="3" t="s">
        <v>87</v>
      </c>
      <c r="C400" s="27" t="s">
        <v>65</v>
      </c>
      <c r="D400" s="3" t="s">
        <v>23</v>
      </c>
      <c r="E400" s="59">
        <v>45</v>
      </c>
      <c r="F400" s="59">
        <f>G400*E400/1000</f>
        <v>2070</v>
      </c>
      <c r="G400" s="28">
        <v>46000</v>
      </c>
    </row>
    <row r="401" spans="2:7" ht="12.75">
      <c r="B401" s="3" t="s">
        <v>87</v>
      </c>
      <c r="C401" s="27" t="s">
        <v>65</v>
      </c>
      <c r="D401" s="3" t="s">
        <v>33</v>
      </c>
      <c r="F401" s="59"/>
      <c r="G401" s="28" t="e">
        <f>(F401/E401)*1000</f>
        <v>#DIV/0!</v>
      </c>
    </row>
    <row r="402" spans="2:7" ht="12.75">
      <c r="B402" s="3" t="s">
        <v>87</v>
      </c>
      <c r="C402" s="27" t="s">
        <v>65</v>
      </c>
      <c r="D402" s="3" t="s">
        <v>40</v>
      </c>
      <c r="E402" s="59">
        <v>82</v>
      </c>
      <c r="F402" s="59">
        <v>1730</v>
      </c>
      <c r="G402" s="28">
        <f>(F402/E402)*1000</f>
        <v>21097.560975609755</v>
      </c>
    </row>
    <row r="403" spans="2:7" ht="12.75">
      <c r="B403" s="3" t="s">
        <v>87</v>
      </c>
      <c r="C403" s="27" t="s">
        <v>66</v>
      </c>
      <c r="D403" s="3" t="s">
        <v>50</v>
      </c>
      <c r="F403" s="59"/>
      <c r="G403" s="28" t="e">
        <f>(F403/E403)*1000</f>
        <v>#DIV/0!</v>
      </c>
    </row>
    <row r="404" spans="2:7" ht="12.75">
      <c r="B404" s="3" t="s">
        <v>87</v>
      </c>
      <c r="C404" s="27" t="s">
        <v>66</v>
      </c>
      <c r="D404" s="3" t="s">
        <v>31</v>
      </c>
      <c r="F404" s="59"/>
      <c r="G404" s="28"/>
    </row>
    <row r="405" spans="2:7" ht="12.75">
      <c r="B405" s="3" t="s">
        <v>87</v>
      </c>
      <c r="C405" s="27" t="s">
        <v>66</v>
      </c>
      <c r="D405" s="3" t="s">
        <v>32</v>
      </c>
      <c r="F405" s="59"/>
      <c r="G405" s="28"/>
    </row>
    <row r="406" spans="2:7" ht="12.75">
      <c r="B406" s="3" t="s">
        <v>87</v>
      </c>
      <c r="C406" s="27" t="s">
        <v>66</v>
      </c>
      <c r="D406" s="3" t="s">
        <v>25</v>
      </c>
      <c r="E406" s="59">
        <v>34</v>
      </c>
      <c r="F406" s="59">
        <v>70</v>
      </c>
      <c r="G406" s="28">
        <f>(F406/E406)*1000</f>
        <v>2058.8235294117644</v>
      </c>
    </row>
    <row r="407" spans="2:7" ht="12.75">
      <c r="B407" s="3" t="s">
        <v>87</v>
      </c>
      <c r="C407" s="27" t="s">
        <v>67</v>
      </c>
      <c r="D407" s="3" t="s">
        <v>30</v>
      </c>
      <c r="F407" s="59">
        <f>G407*E407/1000</f>
        <v>0</v>
      </c>
      <c r="G407" s="28"/>
    </row>
    <row r="408" spans="2:7" ht="12.75">
      <c r="B408" s="3" t="s">
        <v>87</v>
      </c>
      <c r="C408" s="27" t="s">
        <v>67</v>
      </c>
      <c r="D408" s="3" t="s">
        <v>29</v>
      </c>
      <c r="F408" s="59"/>
      <c r="G408" s="28" t="e">
        <f>(F408/E408)*1000</f>
        <v>#DIV/0!</v>
      </c>
    </row>
    <row r="409" spans="2:7" ht="12.75">
      <c r="B409" s="3" t="s">
        <v>87</v>
      </c>
      <c r="C409" s="27" t="s">
        <v>67</v>
      </c>
      <c r="D409" s="3" t="s">
        <v>41</v>
      </c>
      <c r="F409" s="59">
        <f>G409*E409/1000</f>
        <v>0</v>
      </c>
      <c r="G409" s="28"/>
    </row>
    <row r="410" spans="2:7" ht="12.75">
      <c r="B410" s="3" t="s">
        <v>87</v>
      </c>
      <c r="C410" s="27" t="s">
        <v>67</v>
      </c>
      <c r="D410" s="3" t="s">
        <v>46</v>
      </c>
      <c r="F410" s="59"/>
      <c r="G410" s="28"/>
    </row>
    <row r="411" spans="2:7" ht="12.75">
      <c r="B411" s="3" t="s">
        <v>87</v>
      </c>
      <c r="C411" s="27" t="s">
        <v>45</v>
      </c>
      <c r="D411" s="3" t="s">
        <v>37</v>
      </c>
      <c r="E411" s="59">
        <v>3</v>
      </c>
      <c r="F411" s="59">
        <v>6.9</v>
      </c>
      <c r="G411" s="28">
        <f>(F411/E411)*1000</f>
        <v>2300.0000000000005</v>
      </c>
    </row>
    <row r="412" spans="2:7" ht="12.75">
      <c r="B412" s="3" t="s">
        <v>87</v>
      </c>
      <c r="C412" s="27" t="s">
        <v>45</v>
      </c>
      <c r="D412" s="3" t="s">
        <v>26</v>
      </c>
      <c r="E412" s="59">
        <v>2.2</v>
      </c>
      <c r="F412" s="70">
        <v>0.0035</v>
      </c>
      <c r="G412" s="58">
        <f>(F412/E412)*1000</f>
        <v>1.5909090909090908</v>
      </c>
    </row>
    <row r="413" spans="2:7" ht="12.75">
      <c r="B413" s="3" t="s">
        <v>87</v>
      </c>
      <c r="C413" s="27" t="s">
        <v>45</v>
      </c>
      <c r="D413" s="3" t="s">
        <v>34</v>
      </c>
      <c r="F413" s="59"/>
      <c r="G413" s="28"/>
    </row>
    <row r="414" spans="2:7" ht="12.75">
      <c r="B414" s="3" t="s">
        <v>87</v>
      </c>
      <c r="C414" s="27" t="s">
        <v>45</v>
      </c>
      <c r="D414" s="3" t="s">
        <v>42</v>
      </c>
      <c r="F414" s="59"/>
      <c r="G414" s="28"/>
    </row>
    <row r="415" spans="2:7" ht="12.75">
      <c r="B415" s="3" t="s">
        <v>87</v>
      </c>
      <c r="C415" s="27" t="s">
        <v>45</v>
      </c>
      <c r="D415" s="3" t="s">
        <v>27</v>
      </c>
      <c r="E415" s="59">
        <v>2</v>
      </c>
      <c r="F415" s="59">
        <v>2</v>
      </c>
      <c r="G415" s="28">
        <f>(F415/E415)*1000</f>
        <v>1000</v>
      </c>
    </row>
    <row r="416" spans="2:7" ht="12.75">
      <c r="B416" s="3" t="s">
        <v>87</v>
      </c>
      <c r="C416" s="27" t="s">
        <v>45</v>
      </c>
      <c r="D416" s="3" t="s">
        <v>45</v>
      </c>
      <c r="F416" s="59"/>
      <c r="G416" s="28" t="e">
        <f>(F416/E416)*1000</f>
        <v>#DIV/0!</v>
      </c>
    </row>
    <row r="417" spans="2:7" ht="12.75">
      <c r="B417" s="3" t="s">
        <v>87</v>
      </c>
      <c r="C417" s="3"/>
      <c r="D417" s="3" t="s">
        <v>60</v>
      </c>
      <c r="E417" s="59">
        <f>SUM(E363,E365,E367:E370,E372,E373,E375:E393,E395,E396,E398:E416)</f>
        <v>9743.2</v>
      </c>
      <c r="F417" s="59">
        <f>SUM(F363,F365,F367:F370,F372,F373,F375:F393,F395,F396,F398:F416)</f>
        <v>133847.6035</v>
      </c>
      <c r="G417" s="28">
        <f>(F417/E417)*1000</f>
        <v>13737.5403871418</v>
      </c>
    </row>
    <row r="418" spans="2:7" ht="12.75">
      <c r="B418" s="3" t="s">
        <v>87</v>
      </c>
      <c r="C418" s="3"/>
      <c r="D418" s="3" t="s">
        <v>68</v>
      </c>
      <c r="E418" s="59">
        <f>SUM(E364,E366,E371,E374,E394,E397)</f>
        <v>9361</v>
      </c>
      <c r="F418" s="59">
        <f>SUM(F364,F366,F371,F374,F394,F397)</f>
        <v>8171.867</v>
      </c>
      <c r="G418" s="28"/>
    </row>
    <row r="419" spans="2:7" ht="12.75">
      <c r="B419" s="3" t="s">
        <v>87</v>
      </c>
      <c r="C419" s="3"/>
      <c r="D419" s="3" t="s">
        <v>83</v>
      </c>
      <c r="E419" s="59">
        <v>7872.8</v>
      </c>
      <c r="F419" s="59"/>
      <c r="G419" s="28"/>
    </row>
    <row r="420" spans="2:7" ht="12.75">
      <c r="B420" s="3" t="s">
        <v>87</v>
      </c>
      <c r="C420" s="3"/>
      <c r="D420" s="3" t="s">
        <v>84</v>
      </c>
      <c r="E420" s="59">
        <v>7319</v>
      </c>
      <c r="F420" s="59"/>
      <c r="G420" s="28"/>
    </row>
    <row r="421" spans="2:19" s="39" customFormat="1" ht="12.75">
      <c r="B421" s="35"/>
      <c r="C421" s="36"/>
      <c r="D421" s="35"/>
      <c r="E421" s="63"/>
      <c r="F421" s="64"/>
      <c r="G421" s="28"/>
      <c r="H421" s="37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2:11" ht="12.75">
      <c r="B422" s="3" t="s">
        <v>51</v>
      </c>
      <c r="C422" s="27"/>
      <c r="D422" s="3" t="s">
        <v>52</v>
      </c>
      <c r="E422" s="59" t="s">
        <v>69</v>
      </c>
      <c r="F422" s="62" t="s">
        <v>47</v>
      </c>
      <c r="G422" s="28" t="s">
        <v>49</v>
      </c>
      <c r="K422" s="40"/>
    </row>
    <row r="423" spans="2:7" ht="12.75">
      <c r="B423" s="3" t="s">
        <v>5</v>
      </c>
      <c r="C423" s="27" t="s">
        <v>61</v>
      </c>
      <c r="D423" s="3" t="s">
        <v>8</v>
      </c>
      <c r="E423" s="59">
        <v>564</v>
      </c>
      <c r="F423" s="59">
        <f aca="true" t="shared" si="18" ref="F423:F428">G423*E423/1000</f>
        <v>3158.4</v>
      </c>
      <c r="G423" s="28">
        <v>5600</v>
      </c>
    </row>
    <row r="424" spans="2:7" ht="12.75">
      <c r="B424" s="3" t="s">
        <v>5</v>
      </c>
      <c r="C424" s="27" t="s">
        <v>61</v>
      </c>
      <c r="D424" s="3" t="s">
        <v>53</v>
      </c>
      <c r="F424" s="59">
        <f t="shared" si="18"/>
        <v>0</v>
      </c>
      <c r="G424" s="28"/>
    </row>
    <row r="425" spans="2:7" ht="12.75">
      <c r="B425" s="3" t="s">
        <v>5</v>
      </c>
      <c r="C425" s="27" t="s">
        <v>61</v>
      </c>
      <c r="D425" s="3" t="s">
        <v>9</v>
      </c>
      <c r="E425" s="59">
        <v>350</v>
      </c>
      <c r="F425" s="59">
        <f t="shared" si="18"/>
        <v>1505</v>
      </c>
      <c r="G425" s="28">
        <v>4300</v>
      </c>
    </row>
    <row r="426" spans="2:7" ht="12.75">
      <c r="B426" s="3" t="s">
        <v>5</v>
      </c>
      <c r="C426" s="27" t="s">
        <v>61</v>
      </c>
      <c r="D426" s="3" t="s">
        <v>54</v>
      </c>
      <c r="F426" s="59">
        <f t="shared" si="18"/>
        <v>0</v>
      </c>
      <c r="G426" s="28"/>
    </row>
    <row r="427" spans="2:7" ht="12.75">
      <c r="B427" s="3" t="s">
        <v>5</v>
      </c>
      <c r="C427" s="27" t="s">
        <v>61</v>
      </c>
      <c r="D427" s="3" t="s">
        <v>55</v>
      </c>
      <c r="E427" s="59">
        <v>621</v>
      </c>
      <c r="F427" s="59">
        <f t="shared" si="18"/>
        <v>3353.4</v>
      </c>
      <c r="G427" s="28">
        <v>5400</v>
      </c>
    </row>
    <row r="428" spans="2:7" ht="12.75">
      <c r="B428" s="3" t="s">
        <v>5</v>
      </c>
      <c r="C428" s="27" t="s">
        <v>61</v>
      </c>
      <c r="D428" s="3" t="s">
        <v>10</v>
      </c>
      <c r="F428" s="59">
        <f t="shared" si="18"/>
        <v>0</v>
      </c>
      <c r="G428" s="28"/>
    </row>
    <row r="429" spans="2:7" ht="12.75">
      <c r="B429" s="3" t="s">
        <v>5</v>
      </c>
      <c r="C429" s="27" t="s">
        <v>61</v>
      </c>
      <c r="D429" s="3" t="s">
        <v>35</v>
      </c>
      <c r="F429" s="59"/>
      <c r="G429" s="28" t="e">
        <f>(F429/E429)*1000</f>
        <v>#DIV/0!</v>
      </c>
    </row>
    <row r="430" spans="2:7" ht="12.75">
      <c r="B430" s="3" t="s">
        <v>5</v>
      </c>
      <c r="C430" s="27" t="s">
        <v>62</v>
      </c>
      <c r="D430" s="3" t="s">
        <v>38</v>
      </c>
      <c r="F430" s="59">
        <f>G430*E430/1000</f>
        <v>0</v>
      </c>
      <c r="G430" s="28"/>
    </row>
    <row r="431" spans="2:7" ht="12.75">
      <c r="B431" s="3" t="s">
        <v>5</v>
      </c>
      <c r="C431" s="27" t="s">
        <v>62</v>
      </c>
      <c r="D431" s="3" t="s">
        <v>57</v>
      </c>
      <c r="F431" s="59">
        <f>G431*E431/1000</f>
        <v>0</v>
      </c>
      <c r="G431" s="28"/>
    </row>
    <row r="432" spans="2:7" ht="12.75">
      <c r="B432" s="3" t="s">
        <v>5</v>
      </c>
      <c r="C432" s="27" t="s">
        <v>62</v>
      </c>
      <c r="D432" s="3" t="s">
        <v>11</v>
      </c>
      <c r="F432" s="59">
        <f>E432*G432/1000</f>
        <v>0</v>
      </c>
      <c r="G432" s="28"/>
    </row>
    <row r="433" spans="2:7" ht="12.75">
      <c r="B433" s="3" t="s">
        <v>5</v>
      </c>
      <c r="C433" s="27" t="s">
        <v>62</v>
      </c>
      <c r="D433" s="3" t="s">
        <v>12</v>
      </c>
      <c r="F433" s="59">
        <f>E433*G433/1000</f>
        <v>0</v>
      </c>
      <c r="G433" s="28"/>
    </row>
    <row r="434" spans="2:7" ht="12.75">
      <c r="B434" s="3" t="s">
        <v>5</v>
      </c>
      <c r="C434" s="27" t="s">
        <v>62</v>
      </c>
      <c r="D434" s="3" t="s">
        <v>56</v>
      </c>
      <c r="F434" s="59">
        <f>E434*G434/1000</f>
        <v>0</v>
      </c>
      <c r="G434" s="28"/>
    </row>
    <row r="435" spans="2:7" ht="12.75">
      <c r="B435" s="3" t="s">
        <v>5</v>
      </c>
      <c r="C435" s="27" t="s">
        <v>62</v>
      </c>
      <c r="D435" s="3" t="s">
        <v>13</v>
      </c>
      <c r="F435" s="59">
        <f>G435*E435/1000</f>
        <v>0</v>
      </c>
      <c r="G435" s="28"/>
    </row>
    <row r="436" spans="2:7" ht="12.75">
      <c r="B436" s="3" t="s">
        <v>5</v>
      </c>
      <c r="C436" s="27" t="s">
        <v>63</v>
      </c>
      <c r="D436" s="3" t="s">
        <v>14</v>
      </c>
      <c r="F436" s="59">
        <f>G436*E436/1000</f>
        <v>0</v>
      </c>
      <c r="G436" s="28"/>
    </row>
    <row r="437" spans="2:7" ht="12.75">
      <c r="B437" s="3" t="s">
        <v>5</v>
      </c>
      <c r="C437" s="27" t="s">
        <v>63</v>
      </c>
      <c r="D437" s="3" t="s">
        <v>36</v>
      </c>
      <c r="F437" s="59">
        <f>G437*E437/1000</f>
        <v>0</v>
      </c>
      <c r="G437" s="28"/>
    </row>
    <row r="438" spans="2:7" ht="12.75">
      <c r="B438" s="3" t="s">
        <v>5</v>
      </c>
      <c r="C438" s="27" t="s">
        <v>63</v>
      </c>
      <c r="D438" s="3" t="s">
        <v>39</v>
      </c>
      <c r="F438" s="59"/>
      <c r="G438" s="28" t="e">
        <f>(F438/E438)*1000</f>
        <v>#DIV/0!</v>
      </c>
    </row>
    <row r="439" spans="2:7" ht="12.75">
      <c r="B439" s="3" t="s">
        <v>5</v>
      </c>
      <c r="C439" s="27" t="s">
        <v>63</v>
      </c>
      <c r="D439" s="3" t="s">
        <v>15</v>
      </c>
      <c r="E439" s="59">
        <v>35</v>
      </c>
      <c r="F439" s="59">
        <f>G439*E439/1000</f>
        <v>822.5</v>
      </c>
      <c r="G439" s="28">
        <v>23500</v>
      </c>
    </row>
    <row r="440" spans="2:7" ht="12.75">
      <c r="B440" s="3" t="s">
        <v>5</v>
      </c>
      <c r="C440" s="27" t="s">
        <v>63</v>
      </c>
      <c r="D440" s="3" t="s">
        <v>114</v>
      </c>
      <c r="F440" s="59"/>
      <c r="G440" s="28" t="e">
        <f>F440/E440*1000</f>
        <v>#DIV/0!</v>
      </c>
    </row>
    <row r="441" spans="2:7" ht="12.75">
      <c r="B441" s="3" t="s">
        <v>5</v>
      </c>
      <c r="C441" s="27" t="s">
        <v>63</v>
      </c>
      <c r="D441" s="3" t="s">
        <v>58</v>
      </c>
      <c r="E441" s="59">
        <v>1</v>
      </c>
      <c r="F441" s="59">
        <v>1</v>
      </c>
      <c r="G441" s="28">
        <f>(F441/E441)*1000</f>
        <v>1000</v>
      </c>
    </row>
    <row r="442" spans="2:7" ht="12.75">
      <c r="B442" s="3" t="s">
        <v>5</v>
      </c>
      <c r="C442" s="27" t="s">
        <v>64</v>
      </c>
      <c r="D442" s="3" t="s">
        <v>16</v>
      </c>
      <c r="E442" s="59">
        <v>625</v>
      </c>
      <c r="F442" s="59">
        <f>G442*E442/1000</f>
        <v>21812.5</v>
      </c>
      <c r="G442" s="28">
        <v>34900</v>
      </c>
    </row>
    <row r="443" spans="2:7" ht="12.75">
      <c r="B443" s="3" t="s">
        <v>5</v>
      </c>
      <c r="C443" s="27" t="s">
        <v>64</v>
      </c>
      <c r="D443" s="3" t="s">
        <v>17</v>
      </c>
      <c r="E443" s="59">
        <v>17</v>
      </c>
      <c r="F443" s="59">
        <f>G443*E443/1000</f>
        <v>459</v>
      </c>
      <c r="G443" s="28">
        <v>27000</v>
      </c>
    </row>
    <row r="444" spans="2:7" ht="12.75">
      <c r="B444" s="3" t="s">
        <v>5</v>
      </c>
      <c r="C444" s="27" t="s">
        <v>64</v>
      </c>
      <c r="D444" s="3" t="s">
        <v>18</v>
      </c>
      <c r="E444" s="59">
        <v>70</v>
      </c>
      <c r="F444" s="59">
        <v>2809</v>
      </c>
      <c r="G444" s="28">
        <f>(F444/E444)*1000</f>
        <v>40128.57142857143</v>
      </c>
    </row>
    <row r="445" spans="2:7" ht="12.75">
      <c r="B445" s="3" t="s">
        <v>5</v>
      </c>
      <c r="C445" s="27" t="s">
        <v>64</v>
      </c>
      <c r="D445" s="3" t="s">
        <v>19</v>
      </c>
      <c r="E445" s="59">
        <v>45</v>
      </c>
      <c r="F445" s="59">
        <v>1450</v>
      </c>
      <c r="G445" s="28">
        <f>(F445/E445)*1000</f>
        <v>32222.222222222223</v>
      </c>
    </row>
    <row r="446" spans="2:7" ht="12.75">
      <c r="B446" s="3" t="s">
        <v>5</v>
      </c>
      <c r="C446" s="27" t="s">
        <v>64</v>
      </c>
      <c r="D446" s="3" t="s">
        <v>76</v>
      </c>
      <c r="F446" s="59"/>
      <c r="G446" s="28"/>
    </row>
    <row r="447" spans="2:7" ht="12.75">
      <c r="B447" s="3" t="s">
        <v>5</v>
      </c>
      <c r="C447" s="27" t="s">
        <v>64</v>
      </c>
      <c r="D447" s="3" t="s">
        <v>20</v>
      </c>
      <c r="E447" s="59">
        <v>10</v>
      </c>
      <c r="F447" s="59">
        <v>90</v>
      </c>
      <c r="G447" s="28">
        <f>(F447/E447)*1000</f>
        <v>9000</v>
      </c>
    </row>
    <row r="448" spans="2:7" ht="12.75">
      <c r="B448" s="3" t="s">
        <v>5</v>
      </c>
      <c r="C448" s="27" t="s">
        <v>64</v>
      </c>
      <c r="D448" s="3" t="s">
        <v>28</v>
      </c>
      <c r="F448" s="59"/>
      <c r="G448" s="28"/>
    </row>
    <row r="449" spans="2:7" ht="12.75">
      <c r="B449" s="3" t="s">
        <v>5</v>
      </c>
      <c r="C449" s="27" t="s">
        <v>64</v>
      </c>
      <c r="D449" s="3" t="s">
        <v>115</v>
      </c>
      <c r="F449" s="59"/>
      <c r="G449" s="28" t="e">
        <f>(F449/E449)*1000</f>
        <v>#DIV/0!</v>
      </c>
    </row>
    <row r="450" spans="2:7" ht="12.75">
      <c r="B450" s="3" t="s">
        <v>5</v>
      </c>
      <c r="C450" s="27" t="s">
        <v>64</v>
      </c>
      <c r="D450" s="3" t="s">
        <v>116</v>
      </c>
      <c r="F450" s="59"/>
      <c r="G450" s="28" t="e">
        <f>(F450/E450)*1000</f>
        <v>#DIV/0!</v>
      </c>
    </row>
    <row r="451" spans="2:7" ht="12.75">
      <c r="B451" s="3" t="s">
        <v>5</v>
      </c>
      <c r="C451" s="27" t="s">
        <v>64</v>
      </c>
      <c r="D451" s="3" t="s">
        <v>117</v>
      </c>
      <c r="F451" s="59"/>
      <c r="G451" s="28" t="e">
        <f>(F451/E451)*1000</f>
        <v>#DIV/0!</v>
      </c>
    </row>
    <row r="452" spans="2:7" ht="12.75">
      <c r="B452" s="3" t="s">
        <v>5</v>
      </c>
      <c r="C452" s="27" t="s">
        <v>64</v>
      </c>
      <c r="D452" s="3" t="s">
        <v>93</v>
      </c>
      <c r="E452" s="59">
        <v>850</v>
      </c>
      <c r="F452" s="59">
        <v>34955</v>
      </c>
      <c r="G452" s="28">
        <f>(F452/E452)*1000</f>
        <v>41123.529411764706</v>
      </c>
    </row>
    <row r="453" spans="2:7" ht="12.75">
      <c r="B453" s="3" t="s">
        <v>5</v>
      </c>
      <c r="C453" s="27" t="s">
        <v>65</v>
      </c>
      <c r="D453" s="3" t="s">
        <v>21</v>
      </c>
      <c r="E453" s="59">
        <v>574</v>
      </c>
      <c r="F453" s="59">
        <f>G453*E453/1000</f>
        <v>5682.6</v>
      </c>
      <c r="G453" s="28">
        <v>9900</v>
      </c>
    </row>
    <row r="454" spans="2:7" ht="12.75">
      <c r="B454" s="3" t="s">
        <v>5</v>
      </c>
      <c r="C454" s="27" t="s">
        <v>65</v>
      </c>
      <c r="D454" s="3" t="s">
        <v>59</v>
      </c>
      <c r="F454" s="59">
        <f>G454*E454/1000</f>
        <v>0</v>
      </c>
      <c r="G454" s="28"/>
    </row>
    <row r="455" spans="2:7" ht="12.75">
      <c r="B455" s="3" t="s">
        <v>5</v>
      </c>
      <c r="C455" s="27" t="s">
        <v>65</v>
      </c>
      <c r="D455" s="3" t="s">
        <v>22</v>
      </c>
      <c r="E455" s="59">
        <v>210</v>
      </c>
      <c r="F455" s="59">
        <f>G455*E455/1000</f>
        <v>7350</v>
      </c>
      <c r="G455" s="28">
        <v>35000</v>
      </c>
    </row>
    <row r="456" spans="2:7" ht="12.75">
      <c r="B456" s="3" t="s">
        <v>5</v>
      </c>
      <c r="C456" s="27" t="s">
        <v>65</v>
      </c>
      <c r="D456" s="3" t="s">
        <v>24</v>
      </c>
      <c r="F456" s="59">
        <f>G456*E456/1000</f>
        <v>0</v>
      </c>
      <c r="G456" s="28"/>
    </row>
    <row r="457" spans="2:7" ht="12.75">
      <c r="B457" s="3" t="s">
        <v>5</v>
      </c>
      <c r="C457" s="27" t="s">
        <v>65</v>
      </c>
      <c r="D457" s="3" t="s">
        <v>74</v>
      </c>
      <c r="F457" s="59">
        <f>G457*E457/1000</f>
        <v>0</v>
      </c>
      <c r="G457" s="28"/>
    </row>
    <row r="458" spans="2:7" ht="12.75">
      <c r="B458" s="3" t="s">
        <v>5</v>
      </c>
      <c r="C458" s="27" t="s">
        <v>65</v>
      </c>
      <c r="D458" s="3" t="s">
        <v>44</v>
      </c>
      <c r="E458" s="59">
        <v>1</v>
      </c>
      <c r="F458" s="59">
        <v>60</v>
      </c>
      <c r="G458" s="28">
        <f>(F458/E458)*1000</f>
        <v>60000</v>
      </c>
    </row>
    <row r="459" spans="2:12" ht="12.75">
      <c r="B459" s="3" t="s">
        <v>5</v>
      </c>
      <c r="C459" s="27" t="s">
        <v>65</v>
      </c>
      <c r="D459" s="3" t="s">
        <v>43</v>
      </c>
      <c r="F459" s="59"/>
      <c r="G459" s="28" t="e">
        <f>(F459/E459)*1000</f>
        <v>#DIV/0!</v>
      </c>
      <c r="K459" s="40"/>
      <c r="L459" s="40"/>
    </row>
    <row r="460" spans="2:12" ht="12.75">
      <c r="B460" s="3" t="s">
        <v>5</v>
      </c>
      <c r="C460" s="27" t="s">
        <v>65</v>
      </c>
      <c r="D460" s="3" t="s">
        <v>23</v>
      </c>
      <c r="E460" s="59">
        <v>100</v>
      </c>
      <c r="F460" s="59">
        <f>G460*E460/1000</f>
        <v>5000</v>
      </c>
      <c r="G460" s="28">
        <v>50000</v>
      </c>
      <c r="K460" s="40"/>
      <c r="L460" s="40"/>
    </row>
    <row r="461" spans="2:12" ht="12.75">
      <c r="B461" s="3" t="s">
        <v>5</v>
      </c>
      <c r="C461" s="27" t="s">
        <v>65</v>
      </c>
      <c r="D461" s="3" t="s">
        <v>33</v>
      </c>
      <c r="F461" s="59"/>
      <c r="G461" s="28" t="e">
        <f>(F461/E461)*1000</f>
        <v>#DIV/0!</v>
      </c>
      <c r="K461" s="40"/>
      <c r="L461" s="40"/>
    </row>
    <row r="462" spans="2:7" ht="12.75">
      <c r="B462" s="3" t="s">
        <v>5</v>
      </c>
      <c r="C462" s="27" t="s">
        <v>65</v>
      </c>
      <c r="D462" s="3" t="s">
        <v>40</v>
      </c>
      <c r="F462" s="59"/>
      <c r="G462" s="28"/>
    </row>
    <row r="463" spans="2:7" ht="12.75">
      <c r="B463" s="3" t="s">
        <v>5</v>
      </c>
      <c r="C463" s="27" t="s">
        <v>66</v>
      </c>
      <c r="D463" s="3" t="s">
        <v>50</v>
      </c>
      <c r="F463" s="59"/>
      <c r="G463" s="28" t="e">
        <f>(F463/E463)*1000</f>
        <v>#DIV/0!</v>
      </c>
    </row>
    <row r="464" spans="2:7" ht="12.75">
      <c r="B464" s="3" t="s">
        <v>5</v>
      </c>
      <c r="C464" s="27" t="s">
        <v>66</v>
      </c>
      <c r="D464" s="3" t="s">
        <v>31</v>
      </c>
      <c r="F464" s="59"/>
      <c r="G464" s="28"/>
    </row>
    <row r="465" spans="2:7" ht="12.75">
      <c r="B465" s="3" t="s">
        <v>5</v>
      </c>
      <c r="C465" s="27" t="s">
        <v>66</v>
      </c>
      <c r="D465" s="3" t="s">
        <v>32</v>
      </c>
      <c r="E465" s="59">
        <v>5</v>
      </c>
      <c r="F465" s="59">
        <v>12.5</v>
      </c>
      <c r="G465" s="28">
        <f>(F465/E465)*1000</f>
        <v>2500</v>
      </c>
    </row>
    <row r="466" spans="2:7" ht="12.75">
      <c r="B466" s="3" t="s">
        <v>5</v>
      </c>
      <c r="C466" s="27" t="s">
        <v>66</v>
      </c>
      <c r="D466" s="3" t="s">
        <v>25</v>
      </c>
      <c r="F466" s="59"/>
      <c r="G466" s="28" t="e">
        <f>(F466/E466)*1000</f>
        <v>#DIV/0!</v>
      </c>
    </row>
    <row r="467" spans="2:7" ht="12.75">
      <c r="B467" s="3" t="s">
        <v>5</v>
      </c>
      <c r="C467" s="27" t="s">
        <v>67</v>
      </c>
      <c r="D467" s="3" t="s">
        <v>30</v>
      </c>
      <c r="F467" s="59">
        <f>G467*E467/1000</f>
        <v>0</v>
      </c>
      <c r="G467" s="28"/>
    </row>
    <row r="468" spans="2:7" ht="12.75">
      <c r="B468" s="3" t="s">
        <v>5</v>
      </c>
      <c r="C468" s="27" t="s">
        <v>67</v>
      </c>
      <c r="D468" s="3" t="s">
        <v>29</v>
      </c>
      <c r="E468" s="59">
        <v>51</v>
      </c>
      <c r="F468" s="59">
        <v>128</v>
      </c>
      <c r="G468" s="28">
        <f>(F468/E468)*1000</f>
        <v>2509.8039215686276</v>
      </c>
    </row>
    <row r="469" spans="2:7" ht="12.75">
      <c r="B469" s="3" t="s">
        <v>5</v>
      </c>
      <c r="C469" s="27" t="s">
        <v>67</v>
      </c>
      <c r="D469" s="3" t="s">
        <v>41</v>
      </c>
      <c r="F469" s="59">
        <f>G469*E469/1000</f>
        <v>0</v>
      </c>
      <c r="G469" s="28"/>
    </row>
    <row r="470" spans="2:7" ht="12.75">
      <c r="B470" s="3" t="s">
        <v>5</v>
      </c>
      <c r="C470" s="27" t="s">
        <v>67</v>
      </c>
      <c r="D470" s="3" t="s">
        <v>46</v>
      </c>
      <c r="F470" s="59"/>
      <c r="G470" s="28"/>
    </row>
    <row r="471" spans="2:7" ht="12.75">
      <c r="B471" s="3" t="s">
        <v>5</v>
      </c>
      <c r="C471" s="27" t="s">
        <v>45</v>
      </c>
      <c r="D471" s="3" t="s">
        <v>37</v>
      </c>
      <c r="F471" s="59"/>
      <c r="G471" s="28" t="e">
        <f>(F471/E471)*1000</f>
        <v>#DIV/0!</v>
      </c>
    </row>
    <row r="472" spans="2:15" ht="12.75">
      <c r="B472" s="3" t="s">
        <v>5</v>
      </c>
      <c r="C472" s="27" t="s">
        <v>45</v>
      </c>
      <c r="D472" s="3" t="s">
        <v>26</v>
      </c>
      <c r="F472" s="70"/>
      <c r="G472" s="58" t="e">
        <f>(F472/E472)*1000</f>
        <v>#DIV/0!</v>
      </c>
      <c r="M472" s="40"/>
      <c r="N472" s="40"/>
      <c r="O472" s="40"/>
    </row>
    <row r="473" spans="2:7" ht="12.75">
      <c r="B473" s="3" t="s">
        <v>5</v>
      </c>
      <c r="C473" s="27" t="s">
        <v>45</v>
      </c>
      <c r="D473" s="3" t="s">
        <v>34</v>
      </c>
      <c r="F473" s="59"/>
      <c r="G473" s="28"/>
    </row>
    <row r="474" spans="2:7" ht="12.75">
      <c r="B474" s="3" t="s">
        <v>5</v>
      </c>
      <c r="C474" s="27" t="s">
        <v>45</v>
      </c>
      <c r="D474" s="3" t="s">
        <v>42</v>
      </c>
      <c r="F474" s="59"/>
      <c r="G474" s="28"/>
    </row>
    <row r="475" spans="2:7" ht="12.75">
      <c r="B475" s="3" t="s">
        <v>5</v>
      </c>
      <c r="C475" s="27" t="s">
        <v>45</v>
      </c>
      <c r="D475" s="3" t="s">
        <v>27</v>
      </c>
      <c r="E475" s="59">
        <v>25</v>
      </c>
      <c r="F475" s="59">
        <v>35</v>
      </c>
      <c r="G475" s="28">
        <f>(F475/E475)*1000</f>
        <v>1400</v>
      </c>
    </row>
    <row r="476" spans="2:7" ht="12.75">
      <c r="B476" s="3" t="s">
        <v>5</v>
      </c>
      <c r="C476" s="27" t="s">
        <v>45</v>
      </c>
      <c r="D476" s="3" t="s">
        <v>45</v>
      </c>
      <c r="E476" s="59">
        <v>35</v>
      </c>
      <c r="F476" s="59">
        <v>875</v>
      </c>
      <c r="G476" s="28">
        <f>(F476/E476)*1000</f>
        <v>25000</v>
      </c>
    </row>
    <row r="477" spans="2:7" ht="12.75">
      <c r="B477" s="3" t="s">
        <v>5</v>
      </c>
      <c r="C477" s="3"/>
      <c r="D477" s="3" t="s">
        <v>60</v>
      </c>
      <c r="E477" s="59">
        <f>SUM(E423,E425,E427:E430,E432,E433,E435:E453,E455,E456,E458:E476)</f>
        <v>4189</v>
      </c>
      <c r="F477" s="59">
        <f>SUM(F423,F425,F427:F430,F432,F433,F435:F453,F455,F456,F458:F476)</f>
        <v>89558.90000000001</v>
      </c>
      <c r="G477" s="28">
        <f>(F477/E477)*1000</f>
        <v>21379.541656719983</v>
      </c>
    </row>
    <row r="478" spans="2:7" ht="12.75">
      <c r="B478" s="3" t="s">
        <v>5</v>
      </c>
      <c r="C478" s="3"/>
      <c r="D478" s="3" t="s">
        <v>68</v>
      </c>
      <c r="E478" s="59">
        <f>SUM(E424,E426,E431,E434,E454,E457)</f>
        <v>0</v>
      </c>
      <c r="F478" s="59">
        <f>SUM(F424,F426,F431,F434,F454,F457)</f>
        <v>0</v>
      </c>
      <c r="G478" s="28"/>
    </row>
    <row r="479" spans="2:7" ht="12.75">
      <c r="B479" s="3" t="s">
        <v>5</v>
      </c>
      <c r="C479" s="3"/>
      <c r="D479" s="3" t="s">
        <v>83</v>
      </c>
      <c r="E479" s="59">
        <v>1015</v>
      </c>
      <c r="F479" s="59"/>
      <c r="G479" s="28"/>
    </row>
    <row r="480" spans="2:7" ht="12.75">
      <c r="B480" s="3" t="s">
        <v>5</v>
      </c>
      <c r="C480" s="3"/>
      <c r="D480" s="3" t="s">
        <v>84</v>
      </c>
      <c r="F480" s="62"/>
      <c r="G480" s="28"/>
    </row>
    <row r="481" spans="2:19" s="39" customFormat="1" ht="12.75">
      <c r="B481" s="35"/>
      <c r="C481" s="36"/>
      <c r="D481" s="35"/>
      <c r="E481" s="63"/>
      <c r="F481" s="64"/>
      <c r="G481" s="28"/>
      <c r="H481" s="37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2:7" ht="12.75">
      <c r="B482" s="3" t="s">
        <v>51</v>
      </c>
      <c r="C482" s="27"/>
      <c r="D482" s="3" t="s">
        <v>52</v>
      </c>
      <c r="E482" s="59" t="s">
        <v>69</v>
      </c>
      <c r="F482" s="62" t="s">
        <v>47</v>
      </c>
      <c r="G482" s="28" t="s">
        <v>49</v>
      </c>
    </row>
    <row r="483" spans="2:7" ht="12.75">
      <c r="B483" s="3" t="s">
        <v>71</v>
      </c>
      <c r="C483" s="27" t="s">
        <v>61</v>
      </c>
      <c r="D483" s="3" t="s">
        <v>8</v>
      </c>
      <c r="E483" s="59">
        <v>935</v>
      </c>
      <c r="F483" s="59">
        <f aca="true" t="shared" si="19" ref="F483:F488">G483*E483/1000</f>
        <v>3272.5</v>
      </c>
      <c r="G483" s="28">
        <v>3500</v>
      </c>
    </row>
    <row r="484" spans="2:7" ht="12.75">
      <c r="B484" s="3" t="s">
        <v>71</v>
      </c>
      <c r="C484" s="27" t="s">
        <v>61</v>
      </c>
      <c r="D484" s="3" t="s">
        <v>53</v>
      </c>
      <c r="E484" s="59">
        <v>60</v>
      </c>
      <c r="F484" s="59">
        <f t="shared" si="19"/>
        <v>60</v>
      </c>
      <c r="G484" s="28">
        <v>1000</v>
      </c>
    </row>
    <row r="485" spans="2:7" ht="12.75">
      <c r="B485" s="3" t="s">
        <v>71</v>
      </c>
      <c r="C485" s="27" t="s">
        <v>61</v>
      </c>
      <c r="D485" s="3" t="s">
        <v>9</v>
      </c>
      <c r="E485" s="59">
        <v>500</v>
      </c>
      <c r="F485" s="59">
        <f t="shared" si="19"/>
        <v>1850</v>
      </c>
      <c r="G485" s="28">
        <v>3700</v>
      </c>
    </row>
    <row r="486" spans="2:7" ht="12.75">
      <c r="B486" s="3" t="s">
        <v>71</v>
      </c>
      <c r="C486" s="27" t="s">
        <v>61</v>
      </c>
      <c r="D486" s="3" t="s">
        <v>54</v>
      </c>
      <c r="F486" s="59">
        <f t="shared" si="19"/>
        <v>0</v>
      </c>
      <c r="G486" s="28"/>
    </row>
    <row r="487" spans="2:7" ht="12.75">
      <c r="B487" s="3" t="s">
        <v>71</v>
      </c>
      <c r="C487" s="27" t="s">
        <v>61</v>
      </c>
      <c r="D487" s="3" t="s">
        <v>55</v>
      </c>
      <c r="F487" s="59">
        <f t="shared" si="19"/>
        <v>0</v>
      </c>
      <c r="G487" s="28"/>
    </row>
    <row r="488" spans="2:7" ht="12.75">
      <c r="B488" s="3" t="s">
        <v>71</v>
      </c>
      <c r="C488" s="27" t="s">
        <v>61</v>
      </c>
      <c r="D488" s="3" t="s">
        <v>10</v>
      </c>
      <c r="F488" s="59">
        <f t="shared" si="19"/>
        <v>0</v>
      </c>
      <c r="G488" s="28"/>
    </row>
    <row r="489" spans="2:7" ht="12.75">
      <c r="B489" s="3" t="s">
        <v>71</v>
      </c>
      <c r="C489" s="27" t="s">
        <v>61</v>
      </c>
      <c r="D489" s="3" t="s">
        <v>35</v>
      </c>
      <c r="F489" s="59"/>
      <c r="G489" s="28"/>
    </row>
    <row r="490" spans="2:7" ht="12.75">
      <c r="B490" s="3" t="s">
        <v>71</v>
      </c>
      <c r="C490" s="27" t="s">
        <v>62</v>
      </c>
      <c r="D490" s="3" t="s">
        <v>38</v>
      </c>
      <c r="F490" s="59">
        <f>G490*E490/1000</f>
        <v>0</v>
      </c>
      <c r="G490" s="28"/>
    </row>
    <row r="491" spans="2:7" ht="12.75">
      <c r="B491" s="3" t="s">
        <v>71</v>
      </c>
      <c r="C491" s="27" t="s">
        <v>62</v>
      </c>
      <c r="D491" s="3" t="s">
        <v>57</v>
      </c>
      <c r="F491" s="59">
        <f>G491*E491/1000</f>
        <v>0</v>
      </c>
      <c r="G491" s="28"/>
    </row>
    <row r="492" spans="2:7" ht="12.75">
      <c r="B492" s="3" t="s">
        <v>71</v>
      </c>
      <c r="C492" s="27" t="s">
        <v>62</v>
      </c>
      <c r="D492" s="3" t="s">
        <v>11</v>
      </c>
      <c r="E492" s="59">
        <v>20</v>
      </c>
      <c r="F492" s="59">
        <f>E492*G492/1000</f>
        <v>32</v>
      </c>
      <c r="G492" s="28">
        <v>1600</v>
      </c>
    </row>
    <row r="493" spans="2:7" ht="12.75">
      <c r="B493" s="3" t="s">
        <v>71</v>
      </c>
      <c r="C493" s="27" t="s">
        <v>62</v>
      </c>
      <c r="D493" s="3" t="s">
        <v>12</v>
      </c>
      <c r="F493" s="59">
        <f>E493*G493/1000</f>
        <v>0</v>
      </c>
      <c r="G493" s="28"/>
    </row>
    <row r="494" spans="2:7" ht="12.75">
      <c r="B494" s="3" t="s">
        <v>71</v>
      </c>
      <c r="C494" s="27" t="s">
        <v>62</v>
      </c>
      <c r="D494" s="3" t="s">
        <v>56</v>
      </c>
      <c r="F494" s="59">
        <f>E494*G494/1000</f>
        <v>0</v>
      </c>
      <c r="G494" s="28"/>
    </row>
    <row r="495" spans="2:7" ht="12.75">
      <c r="B495" s="3" t="s">
        <v>71</v>
      </c>
      <c r="C495" s="27" t="s">
        <v>62</v>
      </c>
      <c r="D495" s="3" t="s">
        <v>13</v>
      </c>
      <c r="F495" s="59">
        <f>G495*E495/1000</f>
        <v>0</v>
      </c>
      <c r="G495" s="28"/>
    </row>
    <row r="496" spans="2:7" ht="12.75">
      <c r="B496" s="3" t="s">
        <v>71</v>
      </c>
      <c r="C496" s="27" t="s">
        <v>63</v>
      </c>
      <c r="D496" s="3" t="s">
        <v>14</v>
      </c>
      <c r="F496" s="59">
        <f>G496*E496/1000</f>
        <v>0</v>
      </c>
      <c r="G496" s="28"/>
    </row>
    <row r="497" spans="2:7" ht="12.75">
      <c r="B497" s="3" t="s">
        <v>71</v>
      </c>
      <c r="C497" s="27" t="s">
        <v>63</v>
      </c>
      <c r="D497" s="3" t="s">
        <v>36</v>
      </c>
      <c r="F497" s="59">
        <f>G497*E497/1000</f>
        <v>0</v>
      </c>
      <c r="G497" s="28"/>
    </row>
    <row r="498" spans="2:7" ht="12.75">
      <c r="B498" s="3" t="s">
        <v>71</v>
      </c>
      <c r="C498" s="27" t="s">
        <v>63</v>
      </c>
      <c r="D498" s="3" t="s">
        <v>39</v>
      </c>
      <c r="F498" s="59"/>
      <c r="G498" s="28" t="e">
        <f>(F498/E498)*1000</f>
        <v>#DIV/0!</v>
      </c>
    </row>
    <row r="499" spans="2:7" ht="12.75">
      <c r="B499" s="3" t="s">
        <v>71</v>
      </c>
      <c r="C499" s="27" t="s">
        <v>63</v>
      </c>
      <c r="D499" s="3" t="s">
        <v>15</v>
      </c>
      <c r="F499" s="59">
        <f>G499*E499/1000</f>
        <v>0</v>
      </c>
      <c r="G499" s="28"/>
    </row>
    <row r="500" spans="2:7" ht="12.75">
      <c r="B500" s="3" t="s">
        <v>71</v>
      </c>
      <c r="C500" s="27" t="s">
        <v>63</v>
      </c>
      <c r="D500" s="3" t="s">
        <v>114</v>
      </c>
      <c r="F500" s="59"/>
      <c r="G500" s="28" t="e">
        <f>F500/E500*1000</f>
        <v>#DIV/0!</v>
      </c>
    </row>
    <row r="501" spans="2:7" ht="12.75">
      <c r="B501" s="3" t="s">
        <v>71</v>
      </c>
      <c r="C501" s="27" t="s">
        <v>63</v>
      </c>
      <c r="D501" s="3" t="s">
        <v>58</v>
      </c>
      <c r="F501" s="59"/>
      <c r="G501" s="28" t="e">
        <f>(F501/E501)*1000</f>
        <v>#DIV/0!</v>
      </c>
    </row>
    <row r="502" spans="2:7" ht="12.75">
      <c r="B502" s="3" t="s">
        <v>71</v>
      </c>
      <c r="C502" s="27" t="s">
        <v>64</v>
      </c>
      <c r="D502" s="3" t="s">
        <v>16</v>
      </c>
      <c r="E502" s="59">
        <v>65</v>
      </c>
      <c r="F502" s="59">
        <f>G502*E502/1000</f>
        <v>1170</v>
      </c>
      <c r="G502" s="28">
        <v>18000</v>
      </c>
    </row>
    <row r="503" spans="2:7" ht="12.75">
      <c r="B503" s="3" t="s">
        <v>71</v>
      </c>
      <c r="C503" s="27" t="s">
        <v>64</v>
      </c>
      <c r="D503" s="3" t="s">
        <v>17</v>
      </c>
      <c r="F503" s="59">
        <f>G503*E503/1000</f>
        <v>0</v>
      </c>
      <c r="G503" s="28"/>
    </row>
    <row r="504" spans="2:7" ht="12.75">
      <c r="B504" s="3" t="s">
        <v>71</v>
      </c>
      <c r="C504" s="27" t="s">
        <v>64</v>
      </c>
      <c r="D504" s="3" t="s">
        <v>18</v>
      </c>
      <c r="F504" s="59"/>
      <c r="G504" s="28" t="e">
        <f>(F504/E504)*1000</f>
        <v>#DIV/0!</v>
      </c>
    </row>
    <row r="505" spans="2:7" ht="12.75">
      <c r="B505" s="3" t="s">
        <v>71</v>
      </c>
      <c r="C505" s="27" t="s">
        <v>64</v>
      </c>
      <c r="D505" s="3" t="s">
        <v>19</v>
      </c>
      <c r="F505" s="59"/>
      <c r="G505" s="28"/>
    </row>
    <row r="506" spans="2:7" ht="12.75">
      <c r="B506" s="3" t="s">
        <v>71</v>
      </c>
      <c r="C506" s="27" t="s">
        <v>64</v>
      </c>
      <c r="D506" s="3" t="s">
        <v>76</v>
      </c>
      <c r="F506" s="59"/>
      <c r="G506" s="28"/>
    </row>
    <row r="507" spans="2:7" ht="12.75">
      <c r="B507" s="3" t="s">
        <v>71</v>
      </c>
      <c r="C507" s="27" t="s">
        <v>64</v>
      </c>
      <c r="D507" s="3" t="s">
        <v>20</v>
      </c>
      <c r="F507" s="59"/>
      <c r="G507" s="28"/>
    </row>
    <row r="508" spans="2:7" ht="12.75">
      <c r="B508" s="3" t="s">
        <v>71</v>
      </c>
      <c r="C508" s="27" t="s">
        <v>64</v>
      </c>
      <c r="D508" s="3" t="s">
        <v>28</v>
      </c>
      <c r="F508" s="59"/>
      <c r="G508" s="28" t="e">
        <f>(F508/E508)*1000</f>
        <v>#DIV/0!</v>
      </c>
    </row>
    <row r="509" spans="2:7" ht="12.75">
      <c r="B509" s="3" t="s">
        <v>71</v>
      </c>
      <c r="C509" s="27" t="s">
        <v>64</v>
      </c>
      <c r="D509" s="3" t="s">
        <v>115</v>
      </c>
      <c r="F509" s="59"/>
      <c r="G509" s="28" t="e">
        <f>(F509/E509)*1000</f>
        <v>#DIV/0!</v>
      </c>
    </row>
    <row r="510" spans="2:7" ht="12.75">
      <c r="B510" s="3" t="s">
        <v>71</v>
      </c>
      <c r="C510" s="27" t="s">
        <v>64</v>
      </c>
      <c r="D510" s="3" t="s">
        <v>116</v>
      </c>
      <c r="F510" s="59"/>
      <c r="G510" s="28" t="e">
        <f>(F510/E510)*1000</f>
        <v>#DIV/0!</v>
      </c>
    </row>
    <row r="511" spans="2:7" ht="12.75">
      <c r="B511" s="3" t="s">
        <v>71</v>
      </c>
      <c r="C511" s="27" t="s">
        <v>64</v>
      </c>
      <c r="D511" s="3" t="s">
        <v>117</v>
      </c>
      <c r="F511" s="59"/>
      <c r="G511" s="28" t="e">
        <f>(F511/E511)*1000</f>
        <v>#DIV/0!</v>
      </c>
    </row>
    <row r="512" spans="2:7" ht="12.75">
      <c r="B512" s="3" t="s">
        <v>71</v>
      </c>
      <c r="C512" s="27" t="s">
        <v>64</v>
      </c>
      <c r="D512" s="3" t="s">
        <v>93</v>
      </c>
      <c r="E512" s="59">
        <v>4</v>
      </c>
      <c r="F512" s="59">
        <v>12</v>
      </c>
      <c r="G512" s="28">
        <f>(F512/E512)*1000</f>
        <v>3000</v>
      </c>
    </row>
    <row r="513" spans="2:7" ht="12.75">
      <c r="B513" s="3" t="s">
        <v>71</v>
      </c>
      <c r="C513" s="27" t="s">
        <v>65</v>
      </c>
      <c r="D513" s="3" t="s">
        <v>21</v>
      </c>
      <c r="E513" s="59">
        <v>400</v>
      </c>
      <c r="F513" s="59">
        <f>G513*E513/1000</f>
        <v>2960</v>
      </c>
      <c r="G513" s="28">
        <v>7400</v>
      </c>
    </row>
    <row r="514" spans="2:7" ht="12.75">
      <c r="B514" s="3" t="s">
        <v>71</v>
      </c>
      <c r="C514" s="27" t="s">
        <v>65</v>
      </c>
      <c r="D514" s="3" t="s">
        <v>59</v>
      </c>
      <c r="E514" s="59">
        <v>25</v>
      </c>
      <c r="F514" s="59">
        <f>G514*E514/1000</f>
        <v>27.5</v>
      </c>
      <c r="G514" s="28">
        <v>1100</v>
      </c>
    </row>
    <row r="515" spans="2:7" ht="12.75">
      <c r="B515" s="3" t="s">
        <v>71</v>
      </c>
      <c r="C515" s="27" t="s">
        <v>65</v>
      </c>
      <c r="D515" s="3" t="s">
        <v>22</v>
      </c>
      <c r="E515" s="59">
        <v>21</v>
      </c>
      <c r="F515" s="59">
        <f>G515*E515/1000</f>
        <v>567</v>
      </c>
      <c r="G515" s="28">
        <v>27000</v>
      </c>
    </row>
    <row r="516" spans="2:7" ht="12.75">
      <c r="B516" s="3" t="s">
        <v>71</v>
      </c>
      <c r="C516" s="27" t="s">
        <v>65</v>
      </c>
      <c r="D516" s="3" t="s">
        <v>24</v>
      </c>
      <c r="E516" s="59">
        <v>250</v>
      </c>
      <c r="F516" s="59">
        <f>G516*E516/1000</f>
        <v>7500</v>
      </c>
      <c r="G516" s="28">
        <v>30000</v>
      </c>
    </row>
    <row r="517" spans="2:7" ht="12.75">
      <c r="B517" s="3" t="s">
        <v>71</v>
      </c>
      <c r="C517" s="27" t="s">
        <v>65</v>
      </c>
      <c r="D517" s="3" t="s">
        <v>74</v>
      </c>
      <c r="E517" s="59">
        <v>18</v>
      </c>
      <c r="F517" s="59">
        <f>G517*E517/1000</f>
        <v>54</v>
      </c>
      <c r="G517" s="28">
        <v>3000</v>
      </c>
    </row>
    <row r="518" spans="2:7" ht="12.75">
      <c r="B518" s="3" t="s">
        <v>71</v>
      </c>
      <c r="C518" s="27" t="s">
        <v>65</v>
      </c>
      <c r="D518" s="3" t="s">
        <v>44</v>
      </c>
      <c r="E518" s="59">
        <v>1</v>
      </c>
      <c r="F518" s="59">
        <v>47</v>
      </c>
      <c r="G518" s="28">
        <f>(F518/E518)*1000</f>
        <v>47000</v>
      </c>
    </row>
    <row r="519" spans="2:7" ht="12.75">
      <c r="B519" s="3" t="s">
        <v>71</v>
      </c>
      <c r="C519" s="27" t="s">
        <v>65</v>
      </c>
      <c r="D519" s="3" t="s">
        <v>43</v>
      </c>
      <c r="F519" s="59"/>
      <c r="G519" s="28"/>
    </row>
    <row r="520" spans="2:7" ht="12.75">
      <c r="B520" s="3" t="s">
        <v>71</v>
      </c>
      <c r="C520" s="27" t="s">
        <v>65</v>
      </c>
      <c r="D520" s="3" t="s">
        <v>23</v>
      </c>
      <c r="E520" s="59">
        <v>6</v>
      </c>
      <c r="F520" s="59">
        <f>G520*E520/1000</f>
        <v>270</v>
      </c>
      <c r="G520" s="28">
        <v>45000</v>
      </c>
    </row>
    <row r="521" spans="2:7" ht="12.75">
      <c r="B521" s="3" t="s">
        <v>71</v>
      </c>
      <c r="C521" s="27" t="s">
        <v>65</v>
      </c>
      <c r="D521" s="3" t="s">
        <v>33</v>
      </c>
      <c r="F521" s="59"/>
      <c r="G521" s="28" t="e">
        <f>(F521/E521)*1000</f>
        <v>#DIV/0!</v>
      </c>
    </row>
    <row r="522" spans="2:7" ht="12.75">
      <c r="B522" s="3" t="s">
        <v>71</v>
      </c>
      <c r="C522" s="27" t="s">
        <v>65</v>
      </c>
      <c r="D522" s="3" t="s">
        <v>40</v>
      </c>
      <c r="E522" s="59">
        <v>4</v>
      </c>
      <c r="F522" s="59">
        <v>96</v>
      </c>
      <c r="G522" s="28">
        <f>(F522/E522)*1000</f>
        <v>24000</v>
      </c>
    </row>
    <row r="523" spans="2:7" ht="12.75">
      <c r="B523" s="3" t="s">
        <v>71</v>
      </c>
      <c r="C523" s="27" t="s">
        <v>66</v>
      </c>
      <c r="D523" s="3" t="s">
        <v>50</v>
      </c>
      <c r="F523" s="59"/>
      <c r="G523" s="28" t="e">
        <f>(F523/E523)*1000</f>
        <v>#DIV/0!</v>
      </c>
    </row>
    <row r="524" spans="2:7" ht="12.75">
      <c r="B524" s="3" t="s">
        <v>71</v>
      </c>
      <c r="C524" s="27" t="s">
        <v>66</v>
      </c>
      <c r="D524" s="3" t="s">
        <v>31</v>
      </c>
      <c r="F524" s="59"/>
      <c r="G524" s="28"/>
    </row>
    <row r="525" spans="2:7" ht="12.75">
      <c r="B525" s="3" t="s">
        <v>71</v>
      </c>
      <c r="C525" s="27" t="s">
        <v>66</v>
      </c>
      <c r="D525" s="3" t="s">
        <v>32</v>
      </c>
      <c r="F525" s="59"/>
      <c r="G525" s="28"/>
    </row>
    <row r="526" spans="2:7" ht="12.75">
      <c r="B526" s="3" t="s">
        <v>71</v>
      </c>
      <c r="C526" s="27" t="s">
        <v>66</v>
      </c>
      <c r="D526" s="3" t="s">
        <v>25</v>
      </c>
      <c r="E526" s="59">
        <v>7</v>
      </c>
      <c r="F526" s="59">
        <v>22</v>
      </c>
      <c r="G526" s="28">
        <f>(F526/E526)*1000</f>
        <v>3142.8571428571427</v>
      </c>
    </row>
    <row r="527" spans="2:7" ht="12.75">
      <c r="B527" s="3" t="s">
        <v>71</v>
      </c>
      <c r="C527" s="27" t="s">
        <v>67</v>
      </c>
      <c r="D527" s="3" t="s">
        <v>30</v>
      </c>
      <c r="F527" s="59">
        <f>G527*E527/1000</f>
        <v>0</v>
      </c>
      <c r="G527" s="28"/>
    </row>
    <row r="528" spans="2:7" ht="12.75">
      <c r="B528" s="3" t="s">
        <v>71</v>
      </c>
      <c r="C528" s="27" t="s">
        <v>67</v>
      </c>
      <c r="D528" s="3" t="s">
        <v>29</v>
      </c>
      <c r="E528" s="59">
        <v>7</v>
      </c>
      <c r="F528" s="59">
        <v>19</v>
      </c>
      <c r="G528" s="28">
        <f>(F528/E528)*1000</f>
        <v>2714.285714285714</v>
      </c>
    </row>
    <row r="529" spans="2:7" ht="12.75">
      <c r="B529" s="3" t="s">
        <v>71</v>
      </c>
      <c r="C529" s="27" t="s">
        <v>67</v>
      </c>
      <c r="D529" s="3" t="s">
        <v>41</v>
      </c>
      <c r="F529" s="59">
        <f>G529*E529/1000</f>
        <v>0</v>
      </c>
      <c r="G529" s="28"/>
    </row>
    <row r="530" spans="2:7" ht="12.75">
      <c r="B530" s="3" t="s">
        <v>71</v>
      </c>
      <c r="C530" s="27" t="s">
        <v>67</v>
      </c>
      <c r="D530" s="3" t="s">
        <v>46</v>
      </c>
      <c r="F530" s="59"/>
      <c r="G530" s="28"/>
    </row>
    <row r="531" spans="2:7" ht="12.75">
      <c r="B531" s="3" t="s">
        <v>71</v>
      </c>
      <c r="C531" s="27" t="s">
        <v>45</v>
      </c>
      <c r="D531" s="3" t="s">
        <v>37</v>
      </c>
      <c r="F531" s="59"/>
      <c r="G531" s="28" t="e">
        <f>(F531/E531)*1000</f>
        <v>#DIV/0!</v>
      </c>
    </row>
    <row r="532" spans="2:7" ht="12.75">
      <c r="B532" s="3" t="s">
        <v>71</v>
      </c>
      <c r="C532" s="27" t="s">
        <v>45</v>
      </c>
      <c r="D532" s="3" t="s">
        <v>26</v>
      </c>
      <c r="E532" s="59">
        <v>3.8</v>
      </c>
      <c r="F532" s="70">
        <v>0.0144</v>
      </c>
      <c r="G532" s="58">
        <f>(F532/E532)*1000</f>
        <v>3.7894736842105265</v>
      </c>
    </row>
    <row r="533" spans="2:7" ht="12.75">
      <c r="B533" s="3" t="s">
        <v>71</v>
      </c>
      <c r="C533" s="27" t="s">
        <v>45</v>
      </c>
      <c r="D533" s="3" t="s">
        <v>34</v>
      </c>
      <c r="F533" s="59"/>
      <c r="G533" s="28"/>
    </row>
    <row r="534" spans="2:7" ht="12.75">
      <c r="B534" s="3" t="s">
        <v>71</v>
      </c>
      <c r="C534" s="27" t="s">
        <v>45</v>
      </c>
      <c r="D534" s="3" t="s">
        <v>42</v>
      </c>
      <c r="F534" s="59"/>
      <c r="G534" s="28"/>
    </row>
    <row r="535" spans="2:7" ht="12.75">
      <c r="B535" s="3" t="s">
        <v>71</v>
      </c>
      <c r="C535" s="27" t="s">
        <v>45</v>
      </c>
      <c r="D535" s="3" t="s">
        <v>27</v>
      </c>
      <c r="F535" s="59"/>
      <c r="G535" s="28" t="e">
        <f>(F535/E535)*1000</f>
        <v>#DIV/0!</v>
      </c>
    </row>
    <row r="536" spans="2:7" ht="12.75">
      <c r="B536" s="3" t="s">
        <v>71</v>
      </c>
      <c r="C536" s="27" t="s">
        <v>45</v>
      </c>
      <c r="D536" s="3" t="s">
        <v>45</v>
      </c>
      <c r="F536" s="59"/>
      <c r="G536" s="28" t="e">
        <f>(F536/E536)*1000</f>
        <v>#DIV/0!</v>
      </c>
    </row>
    <row r="537" spans="2:7" ht="12.75">
      <c r="B537" s="3" t="s">
        <v>71</v>
      </c>
      <c r="C537" s="3"/>
      <c r="D537" s="3" t="s">
        <v>60</v>
      </c>
      <c r="E537" s="59">
        <f>SUM(E483,E485,E487:E490,E492,E493,E495:E513,E515,E516,E518:E536)</f>
        <v>2223.8</v>
      </c>
      <c r="F537" s="59">
        <f>SUM(F483,F485,F487:F490,F492,F493,F495:F513,F515,F516,F518:F536)</f>
        <v>17817.5144</v>
      </c>
      <c r="G537" s="28">
        <f>(F537/E537)*1000</f>
        <v>8012.192823095601</v>
      </c>
    </row>
    <row r="538" spans="2:7" ht="12.75">
      <c r="B538" s="3" t="s">
        <v>71</v>
      </c>
      <c r="C538" s="3"/>
      <c r="D538" s="3" t="s">
        <v>68</v>
      </c>
      <c r="E538" s="59">
        <f>SUM(E484,E486,E491,E494,E514,E517)</f>
        <v>103</v>
      </c>
      <c r="F538" s="59">
        <f>SUM(F484,F486,F491,F494,F514,F517)</f>
        <v>141.5</v>
      </c>
      <c r="G538" s="28"/>
    </row>
    <row r="539" spans="2:7" ht="12.75">
      <c r="B539" s="3" t="s">
        <v>71</v>
      </c>
      <c r="C539" s="3"/>
      <c r="D539" s="3" t="s">
        <v>83</v>
      </c>
      <c r="E539" s="59">
        <v>2893.8</v>
      </c>
      <c r="F539" s="59"/>
      <c r="G539" s="28"/>
    </row>
    <row r="540" spans="2:7" ht="12.75">
      <c r="B540" s="3" t="s">
        <v>71</v>
      </c>
      <c r="C540" s="3"/>
      <c r="D540" s="3" t="s">
        <v>84</v>
      </c>
      <c r="E540" s="59">
        <v>1600</v>
      </c>
      <c r="F540" s="59"/>
      <c r="G540" s="28"/>
    </row>
    <row r="541" spans="2:19" s="39" customFormat="1" ht="12.75">
      <c r="B541" s="35"/>
      <c r="C541" s="36"/>
      <c r="D541" s="35"/>
      <c r="E541" s="63"/>
      <c r="F541" s="64"/>
      <c r="G541" s="28"/>
      <c r="H541" s="37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2:7" ht="12.75">
      <c r="B542" s="3" t="s">
        <v>51</v>
      </c>
      <c r="C542" s="27"/>
      <c r="D542" s="3" t="s">
        <v>52</v>
      </c>
      <c r="E542" s="59" t="s">
        <v>69</v>
      </c>
      <c r="F542" s="62" t="s">
        <v>47</v>
      </c>
      <c r="G542" s="28" t="s">
        <v>49</v>
      </c>
    </row>
    <row r="543" spans="2:7" ht="12.75">
      <c r="B543" s="3" t="s">
        <v>1</v>
      </c>
      <c r="C543" s="27" t="s">
        <v>61</v>
      </c>
      <c r="D543" s="3" t="s">
        <v>8</v>
      </c>
      <c r="E543" s="59">
        <v>3821</v>
      </c>
      <c r="F543" s="59">
        <f aca="true" t="shared" si="20" ref="F543:F548">G543*E543/1000</f>
        <v>15284</v>
      </c>
      <c r="G543" s="28">
        <v>4000</v>
      </c>
    </row>
    <row r="544" spans="2:7" ht="12.75">
      <c r="B544" s="3" t="s">
        <v>1</v>
      </c>
      <c r="C544" s="27" t="s">
        <v>61</v>
      </c>
      <c r="D544" s="3" t="s">
        <v>53</v>
      </c>
      <c r="E544" s="59">
        <v>6800</v>
      </c>
      <c r="F544" s="59">
        <f t="shared" si="20"/>
        <v>7044.8</v>
      </c>
      <c r="G544" s="28">
        <v>1036</v>
      </c>
    </row>
    <row r="545" spans="2:7" ht="12.75">
      <c r="B545" s="3" t="s">
        <v>1</v>
      </c>
      <c r="C545" s="27" t="s">
        <v>61</v>
      </c>
      <c r="D545" s="3" t="s">
        <v>9</v>
      </c>
      <c r="E545" s="59">
        <v>700</v>
      </c>
      <c r="F545" s="59">
        <f t="shared" si="20"/>
        <v>2660</v>
      </c>
      <c r="G545" s="28">
        <v>3800</v>
      </c>
    </row>
    <row r="546" spans="2:12" ht="12.75">
      <c r="B546" s="3" t="s">
        <v>1</v>
      </c>
      <c r="C546" s="27" t="s">
        <v>61</v>
      </c>
      <c r="D546" s="3" t="s">
        <v>54</v>
      </c>
      <c r="E546" s="59">
        <v>748</v>
      </c>
      <c r="F546" s="59">
        <f t="shared" si="20"/>
        <v>935</v>
      </c>
      <c r="G546" s="28">
        <v>1250</v>
      </c>
      <c r="K546" s="40"/>
      <c r="L546" s="40"/>
    </row>
    <row r="547" spans="2:11" ht="12.75">
      <c r="B547" s="3" t="s">
        <v>1</v>
      </c>
      <c r="C547" s="27" t="s">
        <v>61</v>
      </c>
      <c r="D547" s="3" t="s">
        <v>55</v>
      </c>
      <c r="F547" s="59">
        <f t="shared" si="20"/>
        <v>0</v>
      </c>
      <c r="G547" s="28"/>
      <c r="K547" s="40"/>
    </row>
    <row r="548" spans="2:7" ht="12.75">
      <c r="B548" s="3" t="s">
        <v>1</v>
      </c>
      <c r="C548" s="27" t="s">
        <v>61</v>
      </c>
      <c r="D548" s="3" t="s">
        <v>10</v>
      </c>
      <c r="F548" s="59">
        <f t="shared" si="20"/>
        <v>0</v>
      </c>
      <c r="G548" s="28"/>
    </row>
    <row r="549" spans="2:7" ht="12.75">
      <c r="B549" s="3" t="s">
        <v>1</v>
      </c>
      <c r="C549" s="27" t="s">
        <v>61</v>
      </c>
      <c r="D549" s="3" t="s">
        <v>35</v>
      </c>
      <c r="F549" s="59"/>
      <c r="G549" s="28"/>
    </row>
    <row r="550" spans="2:7" ht="12.75">
      <c r="B550" s="3" t="s">
        <v>1</v>
      </c>
      <c r="C550" s="27" t="s">
        <v>62</v>
      </c>
      <c r="D550" s="3" t="s">
        <v>38</v>
      </c>
      <c r="E550" s="59">
        <v>100</v>
      </c>
      <c r="F550" s="59">
        <f>G550*E550/1000</f>
        <v>120</v>
      </c>
      <c r="G550" s="28">
        <v>1200</v>
      </c>
    </row>
    <row r="551" spans="2:7" ht="12.75">
      <c r="B551" s="3" t="s">
        <v>1</v>
      </c>
      <c r="C551" s="27" t="s">
        <v>62</v>
      </c>
      <c r="D551" s="3" t="s">
        <v>57</v>
      </c>
      <c r="E551" s="59">
        <v>500</v>
      </c>
      <c r="F551" s="59">
        <f>G551*E551/1000</f>
        <v>140</v>
      </c>
      <c r="G551" s="28">
        <v>280</v>
      </c>
    </row>
    <row r="552" spans="2:7" ht="12.75">
      <c r="B552" s="3" t="s">
        <v>1</v>
      </c>
      <c r="C552" s="27" t="s">
        <v>62</v>
      </c>
      <c r="D552" s="3" t="s">
        <v>11</v>
      </c>
      <c r="E552" s="59">
        <v>180</v>
      </c>
      <c r="F552" s="59">
        <f>E552*G552/1000</f>
        <v>270</v>
      </c>
      <c r="G552" s="28">
        <v>1500</v>
      </c>
    </row>
    <row r="553" spans="2:7" ht="12.75">
      <c r="B553" s="3" t="s">
        <v>1</v>
      </c>
      <c r="C553" s="27" t="s">
        <v>62</v>
      </c>
      <c r="D553" s="3" t="s">
        <v>12</v>
      </c>
      <c r="E553" s="59">
        <v>200</v>
      </c>
      <c r="F553" s="59">
        <f>E553*G553/1000</f>
        <v>300</v>
      </c>
      <c r="G553" s="28">
        <v>1500</v>
      </c>
    </row>
    <row r="554" spans="2:7" ht="12.75">
      <c r="B554" s="3" t="s">
        <v>1</v>
      </c>
      <c r="C554" s="27" t="s">
        <v>62</v>
      </c>
      <c r="D554" s="3" t="s">
        <v>56</v>
      </c>
      <c r="E554" s="59">
        <v>300</v>
      </c>
      <c r="F554" s="59">
        <f>E554*G554/1000</f>
        <v>60</v>
      </c>
      <c r="G554" s="28">
        <v>200</v>
      </c>
    </row>
    <row r="555" spans="2:7" ht="12.75">
      <c r="B555" s="3" t="s">
        <v>1</v>
      </c>
      <c r="C555" s="27" t="s">
        <v>62</v>
      </c>
      <c r="D555" s="3" t="s">
        <v>13</v>
      </c>
      <c r="E555" s="59">
        <v>29</v>
      </c>
      <c r="F555" s="59">
        <f>G555*E555/1000</f>
        <v>26.1</v>
      </c>
      <c r="G555" s="28">
        <v>900</v>
      </c>
    </row>
    <row r="556" spans="2:7" ht="12.75">
      <c r="B556" s="3" t="s">
        <v>1</v>
      </c>
      <c r="C556" s="27" t="s">
        <v>63</v>
      </c>
      <c r="D556" s="3" t="s">
        <v>14</v>
      </c>
      <c r="E556" s="59">
        <v>5</v>
      </c>
      <c r="F556" s="59">
        <f>G556*E556/1000</f>
        <v>175</v>
      </c>
      <c r="G556" s="28">
        <v>35000</v>
      </c>
    </row>
    <row r="557" spans="2:7" ht="12.75">
      <c r="B557" s="3" t="s">
        <v>1</v>
      </c>
      <c r="C557" s="27" t="s">
        <v>63</v>
      </c>
      <c r="D557" s="3" t="s">
        <v>36</v>
      </c>
      <c r="F557" s="59">
        <f>G557*E557/1000</f>
        <v>0</v>
      </c>
      <c r="G557" s="28"/>
    </row>
    <row r="558" spans="2:7" ht="12.75">
      <c r="B558" s="3" t="s">
        <v>1</v>
      </c>
      <c r="C558" s="27" t="s">
        <v>63</v>
      </c>
      <c r="D558" s="3" t="s">
        <v>39</v>
      </c>
      <c r="F558" s="59"/>
      <c r="G558" s="28" t="e">
        <f>(F558/E558)*1000</f>
        <v>#DIV/0!</v>
      </c>
    </row>
    <row r="559" spans="2:7" ht="12.75">
      <c r="B559" s="3" t="s">
        <v>1</v>
      </c>
      <c r="C559" s="27" t="s">
        <v>63</v>
      </c>
      <c r="D559" s="3" t="s">
        <v>15</v>
      </c>
      <c r="E559" s="59">
        <v>2</v>
      </c>
      <c r="F559" s="59">
        <f>G559*E559/1000</f>
        <v>70</v>
      </c>
      <c r="G559" s="28">
        <v>35000</v>
      </c>
    </row>
    <row r="560" spans="2:7" ht="12.75">
      <c r="B560" s="3" t="s">
        <v>1</v>
      </c>
      <c r="C560" s="27" t="s">
        <v>63</v>
      </c>
      <c r="D560" s="3" t="s">
        <v>114</v>
      </c>
      <c r="F560" s="59"/>
      <c r="G560" s="28" t="e">
        <f>F560/E560*1000</f>
        <v>#DIV/0!</v>
      </c>
    </row>
    <row r="561" spans="2:7" ht="12.75">
      <c r="B561" s="3" t="s">
        <v>1</v>
      </c>
      <c r="C561" s="27" t="s">
        <v>63</v>
      </c>
      <c r="D561" s="3" t="s">
        <v>58</v>
      </c>
      <c r="F561" s="59"/>
      <c r="G561" s="28" t="e">
        <f>(F561/E561)*1000</f>
        <v>#DIV/0!</v>
      </c>
    </row>
    <row r="562" spans="2:7" ht="12.75">
      <c r="B562" s="3" t="s">
        <v>1</v>
      </c>
      <c r="C562" s="27" t="s">
        <v>64</v>
      </c>
      <c r="D562" s="3" t="s">
        <v>16</v>
      </c>
      <c r="E562" s="59">
        <v>1600</v>
      </c>
      <c r="F562" s="59">
        <f>G562*E562/1000</f>
        <v>40800</v>
      </c>
      <c r="G562" s="28">
        <v>25500</v>
      </c>
    </row>
    <row r="563" spans="2:7" ht="12.75">
      <c r="B563" s="3" t="s">
        <v>1</v>
      </c>
      <c r="C563" s="27" t="s">
        <v>64</v>
      </c>
      <c r="D563" s="3" t="s">
        <v>17</v>
      </c>
      <c r="F563" s="59">
        <f>G563*E563/1000</f>
        <v>0</v>
      </c>
      <c r="G563" s="28"/>
    </row>
    <row r="564" spans="2:7" ht="12.75">
      <c r="B564" s="3" t="s">
        <v>1</v>
      </c>
      <c r="C564" s="27" t="s">
        <v>64</v>
      </c>
      <c r="D564" s="3" t="s">
        <v>18</v>
      </c>
      <c r="F564" s="59"/>
      <c r="G564" s="28"/>
    </row>
    <row r="565" spans="2:7" ht="12.75">
      <c r="B565" s="3" t="s">
        <v>1</v>
      </c>
      <c r="C565" s="27" t="s">
        <v>64</v>
      </c>
      <c r="D565" s="3" t="s">
        <v>19</v>
      </c>
      <c r="F565" s="59"/>
      <c r="G565" s="28"/>
    </row>
    <row r="566" spans="2:7" ht="12.75">
      <c r="B566" s="3" t="s">
        <v>1</v>
      </c>
      <c r="C566" s="27" t="s">
        <v>64</v>
      </c>
      <c r="D566" s="3" t="s">
        <v>76</v>
      </c>
      <c r="F566" s="59"/>
      <c r="G566" s="28"/>
    </row>
    <row r="567" spans="2:7" ht="12.75">
      <c r="B567" s="3" t="s">
        <v>1</v>
      </c>
      <c r="C567" s="27" t="s">
        <v>64</v>
      </c>
      <c r="D567" s="3" t="s">
        <v>20</v>
      </c>
      <c r="F567" s="59"/>
      <c r="G567" s="28"/>
    </row>
    <row r="568" spans="2:7" ht="12.75">
      <c r="B568" s="3" t="s">
        <v>1</v>
      </c>
      <c r="C568" s="27" t="s">
        <v>64</v>
      </c>
      <c r="D568" s="3" t="s">
        <v>28</v>
      </c>
      <c r="F568" s="59"/>
      <c r="G568" s="28"/>
    </row>
    <row r="569" spans="2:7" ht="12.75">
      <c r="B569" s="3" t="s">
        <v>1</v>
      </c>
      <c r="C569" s="27" t="s">
        <v>64</v>
      </c>
      <c r="D569" s="3" t="s">
        <v>115</v>
      </c>
      <c r="F569" s="59"/>
      <c r="G569" s="28" t="e">
        <f>(F569/E569)*1000</f>
        <v>#DIV/0!</v>
      </c>
    </row>
    <row r="570" spans="2:7" ht="12.75">
      <c r="B570" s="3" t="s">
        <v>1</v>
      </c>
      <c r="C570" s="27" t="s">
        <v>64</v>
      </c>
      <c r="D570" s="3" t="s">
        <v>116</v>
      </c>
      <c r="F570" s="59"/>
      <c r="G570" s="28" t="e">
        <f>(F570/E570)*1000</f>
        <v>#DIV/0!</v>
      </c>
    </row>
    <row r="571" spans="2:7" ht="12.75">
      <c r="B571" s="3" t="s">
        <v>1</v>
      </c>
      <c r="C571" s="27" t="s">
        <v>64</v>
      </c>
      <c r="D571" s="3" t="s">
        <v>117</v>
      </c>
      <c r="F571" s="59"/>
      <c r="G571" s="28" t="e">
        <f>(F571/E571)*1000</f>
        <v>#DIV/0!</v>
      </c>
    </row>
    <row r="572" spans="2:7" ht="12.75">
      <c r="B572" s="3" t="s">
        <v>1</v>
      </c>
      <c r="C572" s="27" t="s">
        <v>64</v>
      </c>
      <c r="D572" s="3" t="s">
        <v>93</v>
      </c>
      <c r="F572" s="59"/>
      <c r="G572" s="28" t="e">
        <f>(F572/E572)*1000</f>
        <v>#DIV/0!</v>
      </c>
    </row>
    <row r="573" spans="2:7" ht="12.75">
      <c r="B573" s="3" t="s">
        <v>1</v>
      </c>
      <c r="C573" s="27" t="s">
        <v>65</v>
      </c>
      <c r="D573" s="3" t="s">
        <v>21</v>
      </c>
      <c r="E573" s="59">
        <v>1400</v>
      </c>
      <c r="F573" s="59">
        <f>G573*E573/1000</f>
        <v>10500</v>
      </c>
      <c r="G573" s="28">
        <v>7500</v>
      </c>
    </row>
    <row r="574" spans="2:7" ht="12.75">
      <c r="B574" s="3" t="s">
        <v>1</v>
      </c>
      <c r="C574" s="27" t="s">
        <v>65</v>
      </c>
      <c r="D574" s="3" t="s">
        <v>59</v>
      </c>
      <c r="E574" s="59">
        <v>10</v>
      </c>
      <c r="F574" s="59">
        <f>G574*E574/1000</f>
        <v>20</v>
      </c>
      <c r="G574" s="28">
        <v>2000</v>
      </c>
    </row>
    <row r="575" spans="2:7" ht="12.75">
      <c r="B575" s="3" t="s">
        <v>1</v>
      </c>
      <c r="C575" s="27" t="s">
        <v>65</v>
      </c>
      <c r="D575" s="3" t="s">
        <v>22</v>
      </c>
      <c r="E575" s="59">
        <v>16</v>
      </c>
      <c r="F575" s="59">
        <f>G575*E575/1000</f>
        <v>384</v>
      </c>
      <c r="G575" s="28">
        <v>24000</v>
      </c>
    </row>
    <row r="576" spans="2:7" ht="12.75">
      <c r="B576" s="3" t="s">
        <v>1</v>
      </c>
      <c r="C576" s="27" t="s">
        <v>65</v>
      </c>
      <c r="D576" s="3" t="s">
        <v>24</v>
      </c>
      <c r="E576" s="59">
        <v>600</v>
      </c>
      <c r="F576" s="59">
        <f>G576*E576/1000</f>
        <v>20400</v>
      </c>
      <c r="G576" s="28">
        <v>34000</v>
      </c>
    </row>
    <row r="577" spans="2:7" ht="12.75">
      <c r="B577" s="3" t="s">
        <v>1</v>
      </c>
      <c r="C577" s="27" t="s">
        <v>65</v>
      </c>
      <c r="D577" s="3" t="s">
        <v>74</v>
      </c>
      <c r="E577" s="59">
        <v>10</v>
      </c>
      <c r="F577" s="59">
        <f>G577*E577/1000</f>
        <v>28</v>
      </c>
      <c r="G577" s="28">
        <v>2800</v>
      </c>
    </row>
    <row r="578" spans="2:7" ht="12.75">
      <c r="B578" s="3" t="s">
        <v>1</v>
      </c>
      <c r="C578" s="27" t="s">
        <v>65</v>
      </c>
      <c r="D578" s="3" t="s">
        <v>44</v>
      </c>
      <c r="E578" s="59">
        <v>0</v>
      </c>
      <c r="F578" s="59"/>
      <c r="G578" s="28" t="e">
        <f>(F578/E578)*1000</f>
        <v>#DIV/0!</v>
      </c>
    </row>
    <row r="579" spans="2:7" ht="12.75">
      <c r="B579" s="3" t="s">
        <v>1</v>
      </c>
      <c r="C579" s="27" t="s">
        <v>65</v>
      </c>
      <c r="D579" s="3" t="s">
        <v>43</v>
      </c>
      <c r="F579" s="59"/>
      <c r="G579" s="28"/>
    </row>
    <row r="580" spans="2:7" ht="12.75">
      <c r="B580" s="3" t="s">
        <v>1</v>
      </c>
      <c r="C580" s="27" t="s">
        <v>65</v>
      </c>
      <c r="D580" s="3" t="s">
        <v>23</v>
      </c>
      <c r="F580" s="59">
        <f>G580*E580/1000</f>
        <v>0</v>
      </c>
      <c r="G580" s="28"/>
    </row>
    <row r="581" spans="2:7" ht="12.75">
      <c r="B581" s="3" t="s">
        <v>1</v>
      </c>
      <c r="C581" s="27" t="s">
        <v>65</v>
      </c>
      <c r="D581" s="3" t="s">
        <v>33</v>
      </c>
      <c r="F581" s="59"/>
      <c r="G581" s="28"/>
    </row>
    <row r="582" spans="2:7" ht="12.75">
      <c r="B582" s="3" t="s">
        <v>1</v>
      </c>
      <c r="C582" s="27" t="s">
        <v>65</v>
      </c>
      <c r="D582" s="3" t="s">
        <v>40</v>
      </c>
      <c r="E582" s="59">
        <v>98</v>
      </c>
      <c r="F582" s="59">
        <v>1392</v>
      </c>
      <c r="G582" s="28">
        <f>(F582/E582)*1000</f>
        <v>14204.08163265306</v>
      </c>
    </row>
    <row r="583" spans="2:7" ht="12.75">
      <c r="B583" s="3" t="s">
        <v>1</v>
      </c>
      <c r="C583" s="27" t="s">
        <v>66</v>
      </c>
      <c r="D583" s="3" t="s">
        <v>50</v>
      </c>
      <c r="F583" s="59"/>
      <c r="G583" s="28" t="e">
        <f>(F583/E583)*1000</f>
        <v>#DIV/0!</v>
      </c>
    </row>
    <row r="584" spans="2:7" ht="12.75">
      <c r="B584" s="3" t="s">
        <v>1</v>
      </c>
      <c r="C584" s="27" t="s">
        <v>66</v>
      </c>
      <c r="D584" s="3" t="s">
        <v>31</v>
      </c>
      <c r="F584" s="59"/>
      <c r="G584" s="28"/>
    </row>
    <row r="585" spans="2:7" ht="12.75">
      <c r="B585" s="3" t="s">
        <v>1</v>
      </c>
      <c r="C585" s="27" t="s">
        <v>66</v>
      </c>
      <c r="D585" s="3" t="s">
        <v>32</v>
      </c>
      <c r="E585" s="59">
        <v>60</v>
      </c>
      <c r="F585" s="59">
        <v>24</v>
      </c>
      <c r="G585" s="28">
        <f>(F585/E585)*1000</f>
        <v>400</v>
      </c>
    </row>
    <row r="586" spans="2:7" ht="12.75">
      <c r="B586" s="3" t="s">
        <v>1</v>
      </c>
      <c r="C586" s="27" t="s">
        <v>66</v>
      </c>
      <c r="D586" s="3" t="s">
        <v>25</v>
      </c>
      <c r="E586" s="59">
        <v>10</v>
      </c>
      <c r="F586" s="59">
        <v>16</v>
      </c>
      <c r="G586" s="28">
        <f>(F586/E586)*1000</f>
        <v>1600</v>
      </c>
    </row>
    <row r="587" spans="2:7" ht="12.75">
      <c r="B587" s="3" t="s">
        <v>1</v>
      </c>
      <c r="C587" s="27" t="s">
        <v>67</v>
      </c>
      <c r="D587" s="3" t="s">
        <v>30</v>
      </c>
      <c r="E587" s="59">
        <v>907</v>
      </c>
      <c r="F587" s="59">
        <f>G587*E587/1000</f>
        <v>28211.328</v>
      </c>
      <c r="G587" s="28">
        <v>31104</v>
      </c>
    </row>
    <row r="588" spans="2:7" ht="12.75">
      <c r="B588" s="3" t="s">
        <v>1</v>
      </c>
      <c r="C588" s="27" t="s">
        <v>67</v>
      </c>
      <c r="D588" s="3" t="s">
        <v>29</v>
      </c>
      <c r="F588" s="59"/>
      <c r="G588" s="28" t="e">
        <f>(F588/E588)*1000</f>
        <v>#DIV/0!</v>
      </c>
    </row>
    <row r="589" spans="2:7" ht="12.75">
      <c r="B589" s="3" t="s">
        <v>1</v>
      </c>
      <c r="C589" s="27" t="s">
        <v>67</v>
      </c>
      <c r="D589" s="3" t="s">
        <v>41</v>
      </c>
      <c r="F589" s="59">
        <f>G589*E589/1000</f>
        <v>0</v>
      </c>
      <c r="G589" s="28"/>
    </row>
    <row r="590" spans="2:7" ht="12.75">
      <c r="B590" s="3" t="s">
        <v>1</v>
      </c>
      <c r="C590" s="27" t="s">
        <v>67</v>
      </c>
      <c r="D590" s="3" t="s">
        <v>46</v>
      </c>
      <c r="F590" s="59"/>
      <c r="G590" s="28"/>
    </row>
    <row r="591" spans="2:7" ht="12.75">
      <c r="B591" s="3" t="s">
        <v>1</v>
      </c>
      <c r="C591" s="27" t="s">
        <v>45</v>
      </c>
      <c r="D591" s="3" t="s">
        <v>37</v>
      </c>
      <c r="F591" s="59"/>
      <c r="G591" s="28" t="e">
        <f>(F591/E591)*1000</f>
        <v>#DIV/0!</v>
      </c>
    </row>
    <row r="592" spans="2:7" ht="12.75">
      <c r="B592" s="3" t="s">
        <v>1</v>
      </c>
      <c r="C592" s="27" t="s">
        <v>45</v>
      </c>
      <c r="D592" s="3" t="s">
        <v>26</v>
      </c>
      <c r="E592" s="59">
        <v>1.5</v>
      </c>
      <c r="F592" s="86">
        <v>0.0002</v>
      </c>
      <c r="G592" s="58">
        <f>(F592/E592)*1000</f>
        <v>0.13333333333333333</v>
      </c>
    </row>
    <row r="593" spans="2:7" ht="12.75">
      <c r="B593" s="3" t="s">
        <v>1</v>
      </c>
      <c r="C593" s="27" t="s">
        <v>45</v>
      </c>
      <c r="D593" s="3" t="s">
        <v>34</v>
      </c>
      <c r="F593" s="59"/>
      <c r="G593" s="28"/>
    </row>
    <row r="594" spans="2:7" ht="12.75">
      <c r="B594" s="3" t="s">
        <v>1</v>
      </c>
      <c r="C594" s="27" t="s">
        <v>45</v>
      </c>
      <c r="D594" s="3" t="s">
        <v>42</v>
      </c>
      <c r="F594" s="59"/>
      <c r="G594" s="28" t="e">
        <f>(F594/E594)*1000</f>
        <v>#DIV/0!</v>
      </c>
    </row>
    <row r="595" spans="2:7" ht="12.75">
      <c r="B595" s="3" t="s">
        <v>1</v>
      </c>
      <c r="C595" s="27" t="s">
        <v>45</v>
      </c>
      <c r="D595" s="3" t="s">
        <v>27</v>
      </c>
      <c r="F595" s="59"/>
      <c r="G595" s="28" t="e">
        <f>(F595/E595)*1000</f>
        <v>#DIV/0!</v>
      </c>
    </row>
    <row r="596" spans="2:7" ht="12.75">
      <c r="B596" s="3" t="s">
        <v>1</v>
      </c>
      <c r="C596" s="27" t="s">
        <v>45</v>
      </c>
      <c r="D596" s="3" t="s">
        <v>45</v>
      </c>
      <c r="E596" s="59">
        <v>24</v>
      </c>
      <c r="F596" s="59">
        <v>20</v>
      </c>
      <c r="G596" s="28">
        <f>(F596/E596)*1000</f>
        <v>833.3333333333334</v>
      </c>
    </row>
    <row r="597" spans="2:7" ht="12.75">
      <c r="B597" s="3" t="s">
        <v>1</v>
      </c>
      <c r="C597" s="3"/>
      <c r="D597" s="3" t="s">
        <v>60</v>
      </c>
      <c r="E597" s="59">
        <f>SUM(E543,E545,E547:E550,E552,E553,E555:E573,E575,E576,E578:E596)</f>
        <v>9753.5</v>
      </c>
      <c r="F597" s="59">
        <f>SUM(F543,F545,F547:F550,F552,F553,F555:F573,F575,F576,F578:F596)</f>
        <v>120652.42820000001</v>
      </c>
      <c r="G597" s="28">
        <f>(F597/E597)*1000</f>
        <v>12370.16744758292</v>
      </c>
    </row>
    <row r="598" spans="2:7" ht="12.75">
      <c r="B598" s="3" t="s">
        <v>1</v>
      </c>
      <c r="C598" s="3"/>
      <c r="D598" s="3" t="s">
        <v>68</v>
      </c>
      <c r="E598" s="59">
        <f>SUM(E544,E546,E551,E554,E574,E577)</f>
        <v>8368</v>
      </c>
      <c r="F598" s="59">
        <f>SUM(F544,F546,F551,F554,F574,F577)</f>
        <v>8227.8</v>
      </c>
      <c r="G598" s="28"/>
    </row>
    <row r="599" spans="2:7" ht="12.75">
      <c r="B599" s="3" t="s">
        <v>1</v>
      </c>
      <c r="C599" s="3"/>
      <c r="D599" s="3" t="s">
        <v>83</v>
      </c>
      <c r="E599" s="59">
        <v>16404.5</v>
      </c>
      <c r="F599" s="59"/>
      <c r="G599" s="28"/>
    </row>
    <row r="600" spans="2:7" ht="12.75">
      <c r="B600" s="3" t="s">
        <v>1</v>
      </c>
      <c r="C600" s="3"/>
      <c r="D600" s="3" t="s">
        <v>84</v>
      </c>
      <c r="E600" s="59">
        <v>8757</v>
      </c>
      <c r="F600" s="59"/>
      <c r="G600" s="28"/>
    </row>
    <row r="601" spans="2:19" s="39" customFormat="1" ht="12.75">
      <c r="B601" s="35"/>
      <c r="C601" s="36"/>
      <c r="D601" s="35"/>
      <c r="E601" s="63"/>
      <c r="F601" s="64"/>
      <c r="G601" s="28"/>
      <c r="H601" s="37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2:7" ht="12.75">
      <c r="B602" s="3" t="s">
        <v>51</v>
      </c>
      <c r="C602" s="27"/>
      <c r="D602" s="3" t="s">
        <v>52</v>
      </c>
      <c r="E602" s="59" t="s">
        <v>69</v>
      </c>
      <c r="F602" s="62" t="s">
        <v>47</v>
      </c>
      <c r="G602" s="28" t="s">
        <v>49</v>
      </c>
    </row>
    <row r="603" spans="2:7" ht="12.75">
      <c r="B603" s="3" t="s">
        <v>88</v>
      </c>
      <c r="C603" s="27" t="s">
        <v>61</v>
      </c>
      <c r="D603" s="3" t="s">
        <v>8</v>
      </c>
      <c r="E603" s="59">
        <v>2700</v>
      </c>
      <c r="F603" s="59">
        <f aca="true" t="shared" si="21" ref="F603:F608">G603*E603/1000</f>
        <v>11340</v>
      </c>
      <c r="G603" s="28">
        <v>4200</v>
      </c>
    </row>
    <row r="604" spans="2:7" ht="12.75">
      <c r="B604" s="3" t="s">
        <v>88</v>
      </c>
      <c r="C604" s="27" t="s">
        <v>61</v>
      </c>
      <c r="D604" s="3" t="s">
        <v>53</v>
      </c>
      <c r="E604" s="59">
        <v>0</v>
      </c>
      <c r="F604" s="59">
        <f t="shared" si="21"/>
        <v>0</v>
      </c>
      <c r="G604" s="28"/>
    </row>
    <row r="605" spans="2:7" ht="12.75">
      <c r="B605" s="3" t="s">
        <v>88</v>
      </c>
      <c r="C605" s="27" t="s">
        <v>61</v>
      </c>
      <c r="D605" s="3" t="s">
        <v>9</v>
      </c>
      <c r="E605" s="59">
        <v>2040</v>
      </c>
      <c r="F605" s="59">
        <f t="shared" si="21"/>
        <v>7956</v>
      </c>
      <c r="G605" s="28">
        <v>3900</v>
      </c>
    </row>
    <row r="606" spans="2:7" ht="12.75">
      <c r="B606" s="3" t="s">
        <v>88</v>
      </c>
      <c r="C606" s="27" t="s">
        <v>61</v>
      </c>
      <c r="D606" s="3" t="s">
        <v>54</v>
      </c>
      <c r="E606" s="59">
        <v>0</v>
      </c>
      <c r="F606" s="59">
        <f t="shared" si="21"/>
        <v>0</v>
      </c>
      <c r="G606" s="28"/>
    </row>
    <row r="607" spans="2:12" ht="12.75">
      <c r="B607" s="3" t="s">
        <v>88</v>
      </c>
      <c r="C607" s="27" t="s">
        <v>61</v>
      </c>
      <c r="D607" s="3" t="s">
        <v>55</v>
      </c>
      <c r="F607" s="59">
        <f t="shared" si="21"/>
        <v>0</v>
      </c>
      <c r="G607" s="28"/>
      <c r="L607" s="40"/>
    </row>
    <row r="608" spans="2:11" ht="12.75">
      <c r="B608" s="3" t="s">
        <v>88</v>
      </c>
      <c r="C608" s="27" t="s">
        <v>61</v>
      </c>
      <c r="D608" s="3" t="s">
        <v>10</v>
      </c>
      <c r="F608" s="59">
        <f t="shared" si="21"/>
        <v>0</v>
      </c>
      <c r="G608" s="28"/>
      <c r="K608" s="40"/>
    </row>
    <row r="609" spans="2:11" ht="12.75">
      <c r="B609" s="3" t="s">
        <v>88</v>
      </c>
      <c r="C609" s="27" t="s">
        <v>61</v>
      </c>
      <c r="D609" s="3" t="s">
        <v>35</v>
      </c>
      <c r="E609" s="59">
        <v>8</v>
      </c>
      <c r="F609" s="59">
        <v>21</v>
      </c>
      <c r="G609" s="28">
        <f>(F609/E609)*1000</f>
        <v>2625</v>
      </c>
      <c r="K609" s="40"/>
    </row>
    <row r="610" spans="2:7" ht="12.75">
      <c r="B610" s="3" t="s">
        <v>88</v>
      </c>
      <c r="C610" s="27" t="s">
        <v>62</v>
      </c>
      <c r="D610" s="3" t="s">
        <v>38</v>
      </c>
      <c r="F610" s="59">
        <f>G610*E610/1000</f>
        <v>0</v>
      </c>
      <c r="G610" s="28"/>
    </row>
    <row r="611" spans="2:7" ht="12.75">
      <c r="B611" s="3" t="s">
        <v>88</v>
      </c>
      <c r="C611" s="27" t="s">
        <v>62</v>
      </c>
      <c r="D611" s="3" t="s">
        <v>57</v>
      </c>
      <c r="F611" s="59">
        <f>G611*E611/1000</f>
        <v>0</v>
      </c>
      <c r="G611" s="28"/>
    </row>
    <row r="612" spans="2:7" ht="12.75">
      <c r="B612" s="3" t="s">
        <v>88</v>
      </c>
      <c r="C612" s="27" t="s">
        <v>62</v>
      </c>
      <c r="D612" s="3" t="s">
        <v>11</v>
      </c>
      <c r="E612" s="59">
        <v>200</v>
      </c>
      <c r="F612" s="59">
        <f>E612*G612/1000</f>
        <v>520</v>
      </c>
      <c r="G612" s="28">
        <v>2600</v>
      </c>
    </row>
    <row r="613" spans="2:7" ht="12.75">
      <c r="B613" s="3" t="s">
        <v>88</v>
      </c>
      <c r="C613" s="27" t="s">
        <v>62</v>
      </c>
      <c r="D613" s="3" t="s">
        <v>12</v>
      </c>
      <c r="F613" s="59">
        <f>E613*G613/1000</f>
        <v>0</v>
      </c>
      <c r="G613" s="28"/>
    </row>
    <row r="614" spans="2:7" ht="12.75">
      <c r="B614" s="3" t="s">
        <v>88</v>
      </c>
      <c r="C614" s="27" t="s">
        <v>62</v>
      </c>
      <c r="D614" s="3" t="s">
        <v>56</v>
      </c>
      <c r="F614" s="59">
        <f>E614*G614/1000</f>
        <v>0</v>
      </c>
      <c r="G614" s="28"/>
    </row>
    <row r="615" spans="2:7" ht="12.75">
      <c r="B615" s="3" t="s">
        <v>88</v>
      </c>
      <c r="C615" s="27" t="s">
        <v>62</v>
      </c>
      <c r="D615" s="3" t="s">
        <v>13</v>
      </c>
      <c r="E615" s="59">
        <v>2</v>
      </c>
      <c r="F615" s="59">
        <f>G615*E615/1000</f>
        <v>1.8</v>
      </c>
      <c r="G615" s="28">
        <v>900</v>
      </c>
    </row>
    <row r="616" spans="2:7" ht="12.75">
      <c r="B616" s="3" t="s">
        <v>88</v>
      </c>
      <c r="C616" s="27" t="s">
        <v>63</v>
      </c>
      <c r="D616" s="3" t="s">
        <v>14</v>
      </c>
      <c r="F616" s="59">
        <f>G616*E616/1000</f>
        <v>0</v>
      </c>
      <c r="G616" s="28"/>
    </row>
    <row r="617" spans="2:7" ht="12.75">
      <c r="B617" s="3" t="s">
        <v>88</v>
      </c>
      <c r="C617" s="27" t="s">
        <v>63</v>
      </c>
      <c r="D617" s="3" t="s">
        <v>36</v>
      </c>
      <c r="F617" s="59">
        <f>G617*E617/1000</f>
        <v>0</v>
      </c>
      <c r="G617" s="28"/>
    </row>
    <row r="618" spans="2:7" ht="12.75">
      <c r="B618" s="3" t="s">
        <v>88</v>
      </c>
      <c r="C618" s="27" t="s">
        <v>63</v>
      </c>
      <c r="D618" s="3" t="s">
        <v>39</v>
      </c>
      <c r="F618" s="59"/>
      <c r="G618" s="28" t="e">
        <f>(F618/E618)*1000</f>
        <v>#DIV/0!</v>
      </c>
    </row>
    <row r="619" spans="2:7" ht="12.75">
      <c r="B619" s="3" t="s">
        <v>88</v>
      </c>
      <c r="C619" s="27" t="s">
        <v>63</v>
      </c>
      <c r="D619" s="3" t="s">
        <v>15</v>
      </c>
      <c r="E619" s="59">
        <v>0</v>
      </c>
      <c r="F619" s="59">
        <f>G619*E619/1000</f>
        <v>0</v>
      </c>
      <c r="G619" s="28"/>
    </row>
    <row r="620" spans="2:7" ht="12.75">
      <c r="B620" s="3" t="s">
        <v>88</v>
      </c>
      <c r="C620" s="27" t="s">
        <v>63</v>
      </c>
      <c r="D620" s="3" t="s">
        <v>114</v>
      </c>
      <c r="E620" s="59">
        <v>61.5</v>
      </c>
      <c r="F620" s="59">
        <v>9225</v>
      </c>
      <c r="G620" s="28">
        <f>F620/E620*1000</f>
        <v>150000</v>
      </c>
    </row>
    <row r="621" spans="2:7" ht="12.75">
      <c r="B621" s="3" t="s">
        <v>88</v>
      </c>
      <c r="C621" s="27" t="s">
        <v>63</v>
      </c>
      <c r="D621" s="3" t="s">
        <v>58</v>
      </c>
      <c r="F621" s="59"/>
      <c r="G621" s="28" t="e">
        <f>(F621/E621)*1000</f>
        <v>#DIV/0!</v>
      </c>
    </row>
    <row r="622" spans="2:7" ht="12.75">
      <c r="B622" s="3" t="s">
        <v>88</v>
      </c>
      <c r="C622" s="27" t="s">
        <v>64</v>
      </c>
      <c r="D622" s="3" t="s">
        <v>16</v>
      </c>
      <c r="E622" s="59">
        <v>13</v>
      </c>
      <c r="F622" s="59">
        <f>G622*E622/1000</f>
        <v>260</v>
      </c>
      <c r="G622" s="28">
        <v>20000</v>
      </c>
    </row>
    <row r="623" spans="2:7" ht="12.75">
      <c r="B623" s="3" t="s">
        <v>88</v>
      </c>
      <c r="C623" s="27" t="s">
        <v>64</v>
      </c>
      <c r="D623" s="3" t="s">
        <v>17</v>
      </c>
      <c r="F623" s="59">
        <f>G623*E623/1000</f>
        <v>0</v>
      </c>
      <c r="G623" s="28"/>
    </row>
    <row r="624" spans="2:7" ht="12.75">
      <c r="B624" s="3" t="s">
        <v>88</v>
      </c>
      <c r="C624" s="27" t="s">
        <v>64</v>
      </c>
      <c r="D624" s="3" t="s">
        <v>18</v>
      </c>
      <c r="E624" s="59">
        <v>2</v>
      </c>
      <c r="F624" s="59">
        <v>25</v>
      </c>
      <c r="G624" s="28">
        <f>(F624/E624)*1000</f>
        <v>12500</v>
      </c>
    </row>
    <row r="625" spans="2:7" ht="12.75">
      <c r="B625" s="3" t="s">
        <v>88</v>
      </c>
      <c r="C625" s="27" t="s">
        <v>64</v>
      </c>
      <c r="D625" s="3" t="s">
        <v>19</v>
      </c>
      <c r="F625" s="59"/>
      <c r="G625" s="28"/>
    </row>
    <row r="626" spans="2:7" ht="12.75">
      <c r="B626" s="3" t="s">
        <v>88</v>
      </c>
      <c r="C626" s="27" t="s">
        <v>64</v>
      </c>
      <c r="D626" s="3" t="s">
        <v>76</v>
      </c>
      <c r="F626" s="59"/>
      <c r="G626" s="28"/>
    </row>
    <row r="627" spans="2:7" ht="12.75">
      <c r="B627" s="3" t="s">
        <v>88</v>
      </c>
      <c r="C627" s="27" t="s">
        <v>64</v>
      </c>
      <c r="D627" s="3" t="s">
        <v>20</v>
      </c>
      <c r="F627" s="59"/>
      <c r="G627" s="28"/>
    </row>
    <row r="628" spans="2:7" ht="12.75">
      <c r="B628" s="3" t="s">
        <v>88</v>
      </c>
      <c r="C628" s="27" t="s">
        <v>64</v>
      </c>
      <c r="D628" s="3" t="s">
        <v>28</v>
      </c>
      <c r="F628" s="59"/>
      <c r="G628" s="28"/>
    </row>
    <row r="629" spans="2:7" ht="12.75">
      <c r="B629" s="3" t="s">
        <v>88</v>
      </c>
      <c r="C629" s="27" t="s">
        <v>64</v>
      </c>
      <c r="D629" s="3" t="s">
        <v>115</v>
      </c>
      <c r="E629" s="59">
        <v>58</v>
      </c>
      <c r="F629" s="59">
        <v>9860</v>
      </c>
      <c r="G629" s="28">
        <f>(F629/E629)*1000</f>
        <v>170000</v>
      </c>
    </row>
    <row r="630" spans="2:7" ht="12.75">
      <c r="B630" s="3" t="s">
        <v>88</v>
      </c>
      <c r="C630" s="27" t="s">
        <v>64</v>
      </c>
      <c r="D630" s="3" t="s">
        <v>116</v>
      </c>
      <c r="E630" s="59">
        <v>6</v>
      </c>
      <c r="F630" s="59">
        <v>360</v>
      </c>
      <c r="G630" s="28">
        <f>(F630/E630)*1000</f>
        <v>60000</v>
      </c>
    </row>
    <row r="631" spans="2:7" ht="12.75">
      <c r="B631" s="3" t="s">
        <v>88</v>
      </c>
      <c r="C631" s="27" t="s">
        <v>64</v>
      </c>
      <c r="D631" s="3" t="s">
        <v>117</v>
      </c>
      <c r="F631" s="59"/>
      <c r="G631" s="28" t="e">
        <f>(F631/E631)*1000</f>
        <v>#DIV/0!</v>
      </c>
    </row>
    <row r="632" spans="2:7" ht="12.75">
      <c r="B632" s="3" t="s">
        <v>88</v>
      </c>
      <c r="C632" s="27" t="s">
        <v>64</v>
      </c>
      <c r="D632" s="3" t="s">
        <v>93</v>
      </c>
      <c r="E632" s="59">
        <v>28</v>
      </c>
      <c r="F632" s="59">
        <v>711</v>
      </c>
      <c r="G632" s="28">
        <f>(F632/E632)*1000</f>
        <v>25392.85714285714</v>
      </c>
    </row>
    <row r="633" spans="2:7" ht="12.75">
      <c r="B633" s="3" t="s">
        <v>88</v>
      </c>
      <c r="C633" s="27" t="s">
        <v>65</v>
      </c>
      <c r="D633" s="3" t="s">
        <v>21</v>
      </c>
      <c r="E633" s="59">
        <v>200</v>
      </c>
      <c r="F633" s="59">
        <f>G633*E633/1000</f>
        <v>1900</v>
      </c>
      <c r="G633" s="28">
        <v>9500</v>
      </c>
    </row>
    <row r="634" spans="2:7" ht="12.75">
      <c r="B634" s="3" t="s">
        <v>88</v>
      </c>
      <c r="C634" s="27" t="s">
        <v>65</v>
      </c>
      <c r="D634" s="3" t="s">
        <v>59</v>
      </c>
      <c r="F634" s="59">
        <f>G634*E634/1000</f>
        <v>0</v>
      </c>
      <c r="G634" s="28"/>
    </row>
    <row r="635" spans="2:7" ht="12.75">
      <c r="B635" s="3" t="s">
        <v>88</v>
      </c>
      <c r="C635" s="27" t="s">
        <v>65</v>
      </c>
      <c r="D635" s="3" t="s">
        <v>22</v>
      </c>
      <c r="F635" s="59">
        <f>G635*E635/1000</f>
        <v>0</v>
      </c>
      <c r="G635" s="28"/>
    </row>
    <row r="636" spans="2:7" ht="12.75">
      <c r="B636" s="3" t="s">
        <v>88</v>
      </c>
      <c r="C636" s="27" t="s">
        <v>65</v>
      </c>
      <c r="D636" s="3" t="s">
        <v>24</v>
      </c>
      <c r="F636" s="59">
        <f>G636*E636/1000</f>
        <v>0</v>
      </c>
      <c r="G636" s="28"/>
    </row>
    <row r="637" spans="2:7" ht="12.75">
      <c r="B637" s="3" t="s">
        <v>88</v>
      </c>
      <c r="C637" s="27" t="s">
        <v>65</v>
      </c>
      <c r="D637" s="3" t="s">
        <v>74</v>
      </c>
      <c r="F637" s="59">
        <f>G637*E637/1000</f>
        <v>0</v>
      </c>
      <c r="G637" s="28"/>
    </row>
    <row r="638" spans="2:7" ht="12.75">
      <c r="B638" s="3" t="s">
        <v>88</v>
      </c>
      <c r="C638" s="27" t="s">
        <v>65</v>
      </c>
      <c r="D638" s="3" t="s">
        <v>44</v>
      </c>
      <c r="E638" s="59">
        <v>0</v>
      </c>
      <c r="F638" s="59"/>
      <c r="G638" s="28" t="e">
        <f>(F638/E638)*1000</f>
        <v>#DIV/0!</v>
      </c>
    </row>
    <row r="639" spans="2:7" ht="12.75">
      <c r="B639" s="3" t="s">
        <v>88</v>
      </c>
      <c r="C639" s="27" t="s">
        <v>65</v>
      </c>
      <c r="D639" s="3" t="s">
        <v>43</v>
      </c>
      <c r="F639" s="59"/>
      <c r="G639" s="28"/>
    </row>
    <row r="640" spans="2:7" ht="12.75">
      <c r="B640" s="3" t="s">
        <v>88</v>
      </c>
      <c r="C640" s="27" t="s">
        <v>65</v>
      </c>
      <c r="D640" s="3" t="s">
        <v>23</v>
      </c>
      <c r="E640" s="59">
        <v>302</v>
      </c>
      <c r="F640" s="59">
        <f>G640*E640/1000</f>
        <v>16610</v>
      </c>
      <c r="G640" s="28">
        <v>55000</v>
      </c>
    </row>
    <row r="641" spans="2:7" ht="12.75">
      <c r="B641" s="3" t="s">
        <v>88</v>
      </c>
      <c r="C641" s="27" t="s">
        <v>65</v>
      </c>
      <c r="D641" s="3" t="s">
        <v>33</v>
      </c>
      <c r="F641" s="59"/>
      <c r="G641" s="28" t="e">
        <f>(F641/E641)*1000</f>
        <v>#DIV/0!</v>
      </c>
    </row>
    <row r="642" spans="2:7" ht="12.75">
      <c r="B642" s="3" t="s">
        <v>88</v>
      </c>
      <c r="C642" s="27" t="s">
        <v>65</v>
      </c>
      <c r="D642" s="3" t="s">
        <v>40</v>
      </c>
      <c r="F642" s="59"/>
      <c r="G642" s="28" t="e">
        <f>(F642/E642)*1000</f>
        <v>#DIV/0!</v>
      </c>
    </row>
    <row r="643" spans="2:7" ht="12.75">
      <c r="B643" s="3" t="s">
        <v>88</v>
      </c>
      <c r="C643" s="27" t="s">
        <v>66</v>
      </c>
      <c r="D643" s="3" t="s">
        <v>50</v>
      </c>
      <c r="F643" s="59"/>
      <c r="G643" s="28" t="e">
        <f aca="true" t="shared" si="22" ref="G643:G653">(F643/E643)*1000</f>
        <v>#DIV/0!</v>
      </c>
    </row>
    <row r="644" spans="2:7" ht="12.75">
      <c r="B644" s="3" t="s">
        <v>88</v>
      </c>
      <c r="C644" s="27" t="s">
        <v>66</v>
      </c>
      <c r="D644" s="3" t="s">
        <v>31</v>
      </c>
      <c r="F644" s="59"/>
      <c r="G644" s="28" t="e">
        <f t="shared" si="22"/>
        <v>#DIV/0!</v>
      </c>
    </row>
    <row r="645" spans="2:7" ht="12.75">
      <c r="B645" s="3" t="s">
        <v>88</v>
      </c>
      <c r="C645" s="27" t="s">
        <v>66</v>
      </c>
      <c r="D645" s="3" t="s">
        <v>32</v>
      </c>
      <c r="F645" s="59"/>
      <c r="G645" s="28" t="e">
        <f t="shared" si="22"/>
        <v>#DIV/0!</v>
      </c>
    </row>
    <row r="646" spans="2:7" ht="12.75">
      <c r="B646" s="3" t="s">
        <v>88</v>
      </c>
      <c r="C646" s="27" t="s">
        <v>66</v>
      </c>
      <c r="D646" s="3" t="s">
        <v>25</v>
      </c>
      <c r="F646" s="59"/>
      <c r="G646" s="28" t="e">
        <f t="shared" si="22"/>
        <v>#DIV/0!</v>
      </c>
    </row>
    <row r="647" spans="2:7" ht="12.75">
      <c r="B647" s="3" t="s">
        <v>88</v>
      </c>
      <c r="C647" s="27" t="s">
        <v>67</v>
      </c>
      <c r="D647" s="3" t="s">
        <v>30</v>
      </c>
      <c r="F647" s="59">
        <f>G647*E647/1000</f>
        <v>0</v>
      </c>
      <c r="G647" s="28"/>
    </row>
    <row r="648" spans="2:7" ht="12.75">
      <c r="B648" s="3" t="s">
        <v>88</v>
      </c>
      <c r="C648" s="27" t="s">
        <v>67</v>
      </c>
      <c r="D648" s="3" t="s">
        <v>29</v>
      </c>
      <c r="F648" s="59"/>
      <c r="G648" s="28" t="e">
        <f>(F648/E648)*1000</f>
        <v>#DIV/0!</v>
      </c>
    </row>
    <row r="649" spans="2:7" ht="12.75">
      <c r="B649" s="3" t="s">
        <v>88</v>
      </c>
      <c r="C649" s="27" t="s">
        <v>67</v>
      </c>
      <c r="D649" s="3" t="s">
        <v>41</v>
      </c>
      <c r="F649" s="59">
        <f>G649*E649/1000</f>
        <v>0</v>
      </c>
      <c r="G649" s="28"/>
    </row>
    <row r="650" spans="2:7" ht="12.75">
      <c r="B650" s="3" t="s">
        <v>88</v>
      </c>
      <c r="C650" s="27" t="s">
        <v>67</v>
      </c>
      <c r="D650" s="3" t="s">
        <v>46</v>
      </c>
      <c r="F650" s="59"/>
      <c r="G650" s="28" t="e">
        <f t="shared" si="22"/>
        <v>#DIV/0!</v>
      </c>
    </row>
    <row r="651" spans="2:7" ht="12.75">
      <c r="B651" s="3" t="s">
        <v>88</v>
      </c>
      <c r="C651" s="27" t="s">
        <v>45</v>
      </c>
      <c r="D651" s="3" t="s">
        <v>37</v>
      </c>
      <c r="E651" s="59">
        <v>1</v>
      </c>
      <c r="F651" s="59">
        <v>1.5</v>
      </c>
      <c r="G651" s="28">
        <f t="shared" si="22"/>
        <v>1500</v>
      </c>
    </row>
    <row r="652" spans="2:7" ht="12.75">
      <c r="B652" s="3" t="s">
        <v>88</v>
      </c>
      <c r="C652" s="27" t="s">
        <v>45</v>
      </c>
      <c r="D652" s="3" t="s">
        <v>26</v>
      </c>
      <c r="E652" s="59">
        <v>2.5</v>
      </c>
      <c r="F652" s="70">
        <v>0.0035</v>
      </c>
      <c r="G652" s="58">
        <f t="shared" si="22"/>
        <v>1.4</v>
      </c>
    </row>
    <row r="653" spans="2:7" ht="12.75">
      <c r="B653" s="3" t="s">
        <v>88</v>
      </c>
      <c r="C653" s="27" t="s">
        <v>45</v>
      </c>
      <c r="D653" s="3" t="s">
        <v>34</v>
      </c>
      <c r="F653" s="59"/>
      <c r="G653" s="28" t="e">
        <f t="shared" si="22"/>
        <v>#DIV/0!</v>
      </c>
    </row>
    <row r="654" spans="2:7" ht="12.75">
      <c r="B654" s="3" t="s">
        <v>88</v>
      </c>
      <c r="C654" s="27" t="s">
        <v>45</v>
      </c>
      <c r="D654" s="3" t="s">
        <v>42</v>
      </c>
      <c r="F654" s="59"/>
      <c r="G654" s="28"/>
    </row>
    <row r="655" spans="2:7" ht="12.75">
      <c r="B655" s="3" t="s">
        <v>88</v>
      </c>
      <c r="C655" s="27" t="s">
        <v>45</v>
      </c>
      <c r="D655" s="3" t="s">
        <v>27</v>
      </c>
      <c r="F655" s="59"/>
      <c r="G655" s="28" t="e">
        <f>(F655/E655)*1000</f>
        <v>#DIV/0!</v>
      </c>
    </row>
    <row r="656" spans="2:7" ht="12.75">
      <c r="B656" s="3" t="s">
        <v>88</v>
      </c>
      <c r="C656" s="27" t="s">
        <v>45</v>
      </c>
      <c r="D656" s="3" t="s">
        <v>45</v>
      </c>
      <c r="F656" s="59"/>
      <c r="G656" s="28" t="e">
        <f>(F656/E656)*1000</f>
        <v>#DIV/0!</v>
      </c>
    </row>
    <row r="657" spans="2:7" ht="12.75">
      <c r="B657" s="3" t="s">
        <v>88</v>
      </c>
      <c r="C657" s="3"/>
      <c r="D657" s="3" t="s">
        <v>60</v>
      </c>
      <c r="E657" s="59">
        <f>SUM(E603,E605,E607:E610,E612,E613,E615:E634,E635,E636,E637:E656)</f>
        <v>5624</v>
      </c>
      <c r="F657" s="59">
        <f>SUM(F603,F605,F607:F610,F612,F613,F615:F634,F635,F636,F637:F656)</f>
        <v>58791.3035</v>
      </c>
      <c r="G657" s="28">
        <f>(F657/E657)*1000</f>
        <v>10453.645714793742</v>
      </c>
    </row>
    <row r="658" spans="2:13" ht="12.75">
      <c r="B658" s="3" t="s">
        <v>88</v>
      </c>
      <c r="C658" s="3"/>
      <c r="D658" s="3" t="s">
        <v>68</v>
      </c>
      <c r="E658" s="59">
        <f>SUM(E604,E606,E611,E614,E634,E637)</f>
        <v>0</v>
      </c>
      <c r="F658" s="59">
        <f>SUM(F604,F606,F611,F614,F634,F637)</f>
        <v>0</v>
      </c>
      <c r="G658" s="28"/>
      <c r="L658" s="40"/>
      <c r="M658" s="40"/>
    </row>
    <row r="659" spans="2:7" ht="12.75">
      <c r="B659" s="3" t="s">
        <v>88</v>
      </c>
      <c r="C659" s="3"/>
      <c r="D659" s="3" t="s">
        <v>83</v>
      </c>
      <c r="E659" s="59">
        <v>7035.5</v>
      </c>
      <c r="F659" s="59">
        <f>SUM(F604,F606,F611,F614,F635,F638)</f>
        <v>0</v>
      </c>
      <c r="G659" s="28"/>
    </row>
    <row r="660" spans="2:7" ht="12.75">
      <c r="B660" s="3" t="s">
        <v>88</v>
      </c>
      <c r="C660" s="3"/>
      <c r="D660" s="3" t="s">
        <v>84</v>
      </c>
      <c r="F660" s="59"/>
      <c r="G660" s="28"/>
    </row>
    <row r="661" spans="2:19" s="39" customFormat="1" ht="12.75">
      <c r="B661" s="35"/>
      <c r="C661" s="36"/>
      <c r="D661" s="35"/>
      <c r="E661" s="63"/>
      <c r="F661" s="64"/>
      <c r="G661" s="28"/>
      <c r="H661" s="37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2:7" ht="12.75">
      <c r="B662" s="3" t="s">
        <v>51</v>
      </c>
      <c r="C662" s="27"/>
      <c r="D662" s="3" t="s">
        <v>52</v>
      </c>
      <c r="E662" s="59" t="s">
        <v>69</v>
      </c>
      <c r="F662" s="62" t="s">
        <v>47</v>
      </c>
      <c r="G662" s="28" t="s">
        <v>49</v>
      </c>
    </row>
    <row r="663" spans="2:7" ht="12.75">
      <c r="B663" s="3" t="s">
        <v>2</v>
      </c>
      <c r="C663" s="27" t="s">
        <v>61</v>
      </c>
      <c r="D663" s="3" t="s">
        <v>8</v>
      </c>
      <c r="E663" s="59">
        <v>6000</v>
      </c>
      <c r="F663" s="59">
        <f aca="true" t="shared" si="23" ref="F663:F668">G663*E663/1000</f>
        <v>27000</v>
      </c>
      <c r="G663" s="28">
        <v>4500</v>
      </c>
    </row>
    <row r="664" spans="2:7" ht="12.75">
      <c r="B664" s="3" t="s">
        <v>2</v>
      </c>
      <c r="C664" s="27" t="s">
        <v>61</v>
      </c>
      <c r="D664" s="3" t="s">
        <v>53</v>
      </c>
      <c r="F664" s="59">
        <f t="shared" si="23"/>
        <v>0</v>
      </c>
      <c r="G664" s="28"/>
    </row>
    <row r="665" spans="2:7" ht="12.75">
      <c r="B665" s="3" t="s">
        <v>2</v>
      </c>
      <c r="C665" s="27" t="s">
        <v>61</v>
      </c>
      <c r="D665" s="3" t="s">
        <v>9</v>
      </c>
      <c r="E665" s="59">
        <v>4170</v>
      </c>
      <c r="F665" s="59">
        <f t="shared" si="23"/>
        <v>17514</v>
      </c>
      <c r="G665" s="28">
        <v>4200</v>
      </c>
    </row>
    <row r="666" spans="2:7" ht="12.75">
      <c r="B666" s="3" t="s">
        <v>2</v>
      </c>
      <c r="C666" s="27" t="s">
        <v>61</v>
      </c>
      <c r="D666" s="3" t="s">
        <v>54</v>
      </c>
      <c r="F666" s="59">
        <f t="shared" si="23"/>
        <v>0</v>
      </c>
      <c r="G666" s="28"/>
    </row>
    <row r="667" spans="2:7" ht="12.75">
      <c r="B667" s="3" t="s">
        <v>2</v>
      </c>
      <c r="C667" s="27" t="s">
        <v>61</v>
      </c>
      <c r="D667" s="3" t="s">
        <v>55</v>
      </c>
      <c r="F667" s="59">
        <f t="shared" si="23"/>
        <v>0</v>
      </c>
      <c r="G667" s="28"/>
    </row>
    <row r="668" spans="2:7" ht="12.75">
      <c r="B668" s="3" t="s">
        <v>2</v>
      </c>
      <c r="C668" s="27" t="s">
        <v>61</v>
      </c>
      <c r="D668" s="3" t="s">
        <v>10</v>
      </c>
      <c r="F668" s="59">
        <f t="shared" si="23"/>
        <v>0</v>
      </c>
      <c r="G668" s="28"/>
    </row>
    <row r="669" spans="2:7" ht="12.75">
      <c r="B669" s="3" t="s">
        <v>2</v>
      </c>
      <c r="C669" s="27" t="s">
        <v>61</v>
      </c>
      <c r="D669" s="3" t="s">
        <v>35</v>
      </c>
      <c r="E669" s="59">
        <v>120</v>
      </c>
      <c r="F669" s="59">
        <v>336</v>
      </c>
      <c r="G669" s="28">
        <f>(F669/E669)*1000</f>
        <v>2800</v>
      </c>
    </row>
    <row r="670" spans="2:7" ht="12.75">
      <c r="B670" s="3" t="s">
        <v>2</v>
      </c>
      <c r="C670" s="27" t="s">
        <v>62</v>
      </c>
      <c r="D670" s="3" t="s">
        <v>38</v>
      </c>
      <c r="E670" s="59">
        <v>21</v>
      </c>
      <c r="F670" s="59">
        <f>G670*E670/1000</f>
        <v>47.25</v>
      </c>
      <c r="G670" s="28">
        <v>2250</v>
      </c>
    </row>
    <row r="671" spans="2:7" ht="12.75">
      <c r="B671" s="3" t="s">
        <v>2</v>
      </c>
      <c r="C671" s="27" t="s">
        <v>62</v>
      </c>
      <c r="D671" s="3" t="s">
        <v>57</v>
      </c>
      <c r="F671" s="59">
        <f>G671*E671/1000</f>
        <v>0</v>
      </c>
      <c r="G671" s="28"/>
    </row>
    <row r="672" spans="2:7" ht="12.75">
      <c r="B672" s="3" t="s">
        <v>2</v>
      </c>
      <c r="C672" s="27" t="s">
        <v>62</v>
      </c>
      <c r="D672" s="3" t="s">
        <v>11</v>
      </c>
      <c r="E672" s="59">
        <v>50</v>
      </c>
      <c r="F672" s="59">
        <f>E672*G672/1000</f>
        <v>80</v>
      </c>
      <c r="G672" s="28">
        <v>1600</v>
      </c>
    </row>
    <row r="673" spans="2:7" ht="12.75">
      <c r="B673" s="3" t="s">
        <v>2</v>
      </c>
      <c r="C673" s="27" t="s">
        <v>62</v>
      </c>
      <c r="D673" s="3" t="s">
        <v>12</v>
      </c>
      <c r="F673" s="59">
        <f>E673*G673/1000</f>
        <v>0</v>
      </c>
      <c r="G673" s="28"/>
    </row>
    <row r="674" spans="2:7" ht="12.75">
      <c r="B674" s="3" t="s">
        <v>2</v>
      </c>
      <c r="C674" s="27" t="s">
        <v>62</v>
      </c>
      <c r="D674" s="3" t="s">
        <v>56</v>
      </c>
      <c r="F674" s="59">
        <f>E674*G674/1000</f>
        <v>0</v>
      </c>
      <c r="G674" s="28"/>
    </row>
    <row r="675" spans="2:7" ht="12.75">
      <c r="B675" s="3" t="s">
        <v>2</v>
      </c>
      <c r="C675" s="27" t="s">
        <v>62</v>
      </c>
      <c r="D675" s="3" t="s">
        <v>13</v>
      </c>
      <c r="F675" s="59">
        <f>G675*E675/1000</f>
        <v>0</v>
      </c>
      <c r="G675" s="28"/>
    </row>
    <row r="676" spans="2:7" ht="12.75">
      <c r="B676" s="3" t="s">
        <v>2</v>
      </c>
      <c r="C676" s="27" t="s">
        <v>63</v>
      </c>
      <c r="D676" s="3" t="s">
        <v>14</v>
      </c>
      <c r="E676" s="59">
        <v>40</v>
      </c>
      <c r="F676" s="59">
        <f>G676*E676/1000</f>
        <v>1228</v>
      </c>
      <c r="G676" s="28">
        <v>30700</v>
      </c>
    </row>
    <row r="677" spans="2:7" ht="12.75">
      <c r="B677" s="3" t="s">
        <v>2</v>
      </c>
      <c r="C677" s="27" t="s">
        <v>63</v>
      </c>
      <c r="D677" s="3" t="s">
        <v>36</v>
      </c>
      <c r="E677" s="59">
        <v>115</v>
      </c>
      <c r="F677" s="59">
        <f>G677*E677/1000</f>
        <v>2530</v>
      </c>
      <c r="G677" s="28">
        <v>22000</v>
      </c>
    </row>
    <row r="678" spans="2:7" ht="12.75">
      <c r="B678" s="3" t="s">
        <v>2</v>
      </c>
      <c r="C678" s="27" t="s">
        <v>63</v>
      </c>
      <c r="D678" s="3" t="s">
        <v>39</v>
      </c>
      <c r="E678" s="59">
        <v>58</v>
      </c>
      <c r="F678" s="59">
        <v>2552</v>
      </c>
      <c r="G678" s="28">
        <f>(F678/E678)*1000</f>
        <v>44000</v>
      </c>
    </row>
    <row r="679" spans="2:7" ht="12.75">
      <c r="B679" s="3" t="s">
        <v>2</v>
      </c>
      <c r="C679" s="27" t="s">
        <v>63</v>
      </c>
      <c r="D679" s="3" t="s">
        <v>15</v>
      </c>
      <c r="F679" s="59"/>
      <c r="G679" s="28"/>
    </row>
    <row r="680" spans="2:7" ht="12.75">
      <c r="B680" s="3" t="s">
        <v>2</v>
      </c>
      <c r="C680" s="27" t="s">
        <v>63</v>
      </c>
      <c r="D680" s="3" t="s">
        <v>114</v>
      </c>
      <c r="E680" s="59">
        <v>4</v>
      </c>
      <c r="F680" s="59">
        <v>800</v>
      </c>
      <c r="G680" s="28">
        <f>F680/E680*1000</f>
        <v>200000</v>
      </c>
    </row>
    <row r="681" spans="2:7" ht="12.75">
      <c r="B681" s="3" t="s">
        <v>2</v>
      </c>
      <c r="C681" s="27" t="s">
        <v>63</v>
      </c>
      <c r="D681" s="3" t="s">
        <v>58</v>
      </c>
      <c r="E681" s="59">
        <v>1</v>
      </c>
      <c r="F681" s="59">
        <v>19.25</v>
      </c>
      <c r="G681" s="28">
        <f>(F681/E681)*1000</f>
        <v>19250</v>
      </c>
    </row>
    <row r="682" spans="2:7" ht="12.75">
      <c r="B682" s="3" t="s">
        <v>2</v>
      </c>
      <c r="C682" s="27" t="s">
        <v>64</v>
      </c>
      <c r="D682" s="3" t="s">
        <v>16</v>
      </c>
      <c r="E682" s="59">
        <v>20</v>
      </c>
      <c r="F682" s="59">
        <f>G682*E682/1000</f>
        <v>460</v>
      </c>
      <c r="G682" s="28">
        <v>23000</v>
      </c>
    </row>
    <row r="683" spans="2:7" ht="12.75">
      <c r="B683" s="3" t="s">
        <v>2</v>
      </c>
      <c r="C683" s="27" t="s">
        <v>64</v>
      </c>
      <c r="D683" s="3" t="s">
        <v>17</v>
      </c>
      <c r="E683" s="59">
        <v>12</v>
      </c>
      <c r="F683" s="59">
        <f>G683*E683/1000</f>
        <v>420</v>
      </c>
      <c r="G683" s="28">
        <v>35000</v>
      </c>
    </row>
    <row r="684" spans="2:7" ht="12.75">
      <c r="B684" s="3" t="s">
        <v>2</v>
      </c>
      <c r="C684" s="27" t="s">
        <v>64</v>
      </c>
      <c r="D684" s="3" t="s">
        <v>18</v>
      </c>
      <c r="E684" s="59">
        <v>20</v>
      </c>
      <c r="F684" s="59">
        <v>577</v>
      </c>
      <c r="G684" s="28">
        <f>(F684/E684)*1000</f>
        <v>28850</v>
      </c>
    </row>
    <row r="685" spans="2:7" ht="12.75">
      <c r="B685" s="3" t="s">
        <v>2</v>
      </c>
      <c r="C685" s="27" t="s">
        <v>64</v>
      </c>
      <c r="D685" s="3" t="s">
        <v>19</v>
      </c>
      <c r="E685" s="59">
        <v>19</v>
      </c>
      <c r="F685" s="59">
        <v>421</v>
      </c>
      <c r="G685" s="28">
        <f>(F685/E685)*1000</f>
        <v>22157.894736842107</v>
      </c>
    </row>
    <row r="686" spans="2:7" ht="12.75">
      <c r="B686" s="3" t="s">
        <v>2</v>
      </c>
      <c r="C686" s="27" t="s">
        <v>64</v>
      </c>
      <c r="D686" s="3" t="s">
        <v>76</v>
      </c>
      <c r="F686" s="59"/>
      <c r="G686" s="28"/>
    </row>
    <row r="687" spans="2:7" ht="12.75">
      <c r="B687" s="3" t="s">
        <v>2</v>
      </c>
      <c r="C687" s="27" t="s">
        <v>64</v>
      </c>
      <c r="D687" s="3" t="s">
        <v>20</v>
      </c>
      <c r="F687" s="59"/>
      <c r="G687" s="28"/>
    </row>
    <row r="688" spans="2:7" ht="12.75">
      <c r="B688" s="3" t="s">
        <v>2</v>
      </c>
      <c r="C688" s="27" t="s">
        <v>64</v>
      </c>
      <c r="D688" s="3" t="s">
        <v>28</v>
      </c>
      <c r="F688" s="59"/>
      <c r="G688" s="28"/>
    </row>
    <row r="689" spans="2:7" ht="12.75">
      <c r="B689" s="3" t="s">
        <v>2</v>
      </c>
      <c r="C689" s="27" t="s">
        <v>64</v>
      </c>
      <c r="D689" s="3" t="s">
        <v>115</v>
      </c>
      <c r="E689" s="59">
        <v>2</v>
      </c>
      <c r="F689" s="59">
        <v>340</v>
      </c>
      <c r="G689" s="28">
        <f>(F689/E689)*1000</f>
        <v>170000</v>
      </c>
    </row>
    <row r="690" spans="2:7" ht="12.75">
      <c r="B690" s="3" t="s">
        <v>2</v>
      </c>
      <c r="C690" s="27" t="s">
        <v>64</v>
      </c>
      <c r="D690" s="3" t="s">
        <v>116</v>
      </c>
      <c r="F690" s="59"/>
      <c r="G690" s="28" t="e">
        <f>(F690/E690)*1000</f>
        <v>#DIV/0!</v>
      </c>
    </row>
    <row r="691" spans="2:7" ht="12.75">
      <c r="B691" s="3" t="s">
        <v>2</v>
      </c>
      <c r="C691" s="27" t="s">
        <v>64</v>
      </c>
      <c r="D691" s="3" t="s">
        <v>117</v>
      </c>
      <c r="E691" s="59">
        <v>4</v>
      </c>
      <c r="F691" s="59">
        <v>600</v>
      </c>
      <c r="G691" s="28">
        <f>(F691/E691)*1000</f>
        <v>150000</v>
      </c>
    </row>
    <row r="692" spans="2:7" ht="12.75">
      <c r="B692" s="3" t="s">
        <v>2</v>
      </c>
      <c r="C692" s="27" t="s">
        <v>64</v>
      </c>
      <c r="D692" s="3" t="s">
        <v>93</v>
      </c>
      <c r="E692" s="59">
        <v>55</v>
      </c>
      <c r="F692" s="59">
        <v>1554</v>
      </c>
      <c r="G692" s="28">
        <f>(F692/E692)*1000</f>
        <v>28254.545454545452</v>
      </c>
    </row>
    <row r="693" spans="2:7" ht="12.75">
      <c r="B693" s="3" t="s">
        <v>2</v>
      </c>
      <c r="C693" s="27" t="s">
        <v>65</v>
      </c>
      <c r="D693" s="3" t="s">
        <v>21</v>
      </c>
      <c r="E693" s="59">
        <v>546</v>
      </c>
      <c r="F693" s="59">
        <f>G693*E693/1000</f>
        <v>8080.8</v>
      </c>
      <c r="G693" s="28">
        <v>14800</v>
      </c>
    </row>
    <row r="694" spans="2:7" ht="12.75">
      <c r="B694" s="3" t="s">
        <v>2</v>
      </c>
      <c r="C694" s="27" t="s">
        <v>65</v>
      </c>
      <c r="D694" s="3" t="s">
        <v>59</v>
      </c>
      <c r="F694" s="59">
        <f>G694*E694/1000</f>
        <v>0</v>
      </c>
      <c r="G694" s="28"/>
    </row>
    <row r="695" spans="2:7" ht="12.75">
      <c r="B695" s="3" t="s">
        <v>2</v>
      </c>
      <c r="C695" s="27" t="s">
        <v>65</v>
      </c>
      <c r="D695" s="3" t="s">
        <v>22</v>
      </c>
      <c r="E695" s="59">
        <v>16</v>
      </c>
      <c r="F695" s="59">
        <f>G695*E695/1000</f>
        <v>448</v>
      </c>
      <c r="G695" s="28">
        <v>28000</v>
      </c>
    </row>
    <row r="696" spans="2:7" ht="12.75">
      <c r="B696" s="3" t="s">
        <v>2</v>
      </c>
      <c r="C696" s="27" t="s">
        <v>65</v>
      </c>
      <c r="D696" s="3" t="s">
        <v>24</v>
      </c>
      <c r="F696" s="59">
        <f>G696*E696/1000</f>
        <v>0</v>
      </c>
      <c r="G696" s="28"/>
    </row>
    <row r="697" spans="2:7" ht="12.75">
      <c r="B697" s="3" t="s">
        <v>2</v>
      </c>
      <c r="C697" s="27" t="s">
        <v>65</v>
      </c>
      <c r="D697" s="3" t="s">
        <v>74</v>
      </c>
      <c r="F697" s="59">
        <f>G697*E697/1000</f>
        <v>0</v>
      </c>
      <c r="G697" s="28"/>
    </row>
    <row r="698" spans="2:7" ht="12.75">
      <c r="B698" s="3" t="s">
        <v>2</v>
      </c>
      <c r="C698" s="27" t="s">
        <v>65</v>
      </c>
      <c r="D698" s="3" t="s">
        <v>44</v>
      </c>
      <c r="E698" s="59">
        <v>150</v>
      </c>
      <c r="F698" s="59">
        <v>9675</v>
      </c>
      <c r="G698" s="28">
        <f aca="true" t="shared" si="24" ref="G698:G706">(F698/E698)*1000</f>
        <v>64500</v>
      </c>
    </row>
    <row r="699" spans="2:7" ht="12.75">
      <c r="B699" s="3" t="s">
        <v>2</v>
      </c>
      <c r="C699" s="27" t="s">
        <v>65</v>
      </c>
      <c r="D699" s="3" t="s">
        <v>43</v>
      </c>
      <c r="F699" s="59"/>
      <c r="G699" s="28" t="e">
        <f t="shared" si="24"/>
        <v>#DIV/0!</v>
      </c>
    </row>
    <row r="700" spans="2:15" ht="12.75">
      <c r="B700" s="3" t="s">
        <v>2</v>
      </c>
      <c r="C700" s="27" t="s">
        <v>65</v>
      </c>
      <c r="D700" s="3" t="s">
        <v>23</v>
      </c>
      <c r="E700" s="59">
        <v>1600</v>
      </c>
      <c r="F700" s="59">
        <f>G700*E700/1000</f>
        <v>84800</v>
      </c>
      <c r="G700" s="28">
        <v>53000</v>
      </c>
      <c r="O700" s="40"/>
    </row>
    <row r="701" spans="2:7" ht="12.75">
      <c r="B701" s="3" t="s">
        <v>2</v>
      </c>
      <c r="C701" s="27" t="s">
        <v>65</v>
      </c>
      <c r="D701" s="3" t="s">
        <v>33</v>
      </c>
      <c r="E701" s="59">
        <v>200</v>
      </c>
      <c r="F701" s="59">
        <v>7000</v>
      </c>
      <c r="G701" s="28">
        <f t="shared" si="24"/>
        <v>35000</v>
      </c>
    </row>
    <row r="702" spans="2:7" ht="12.75">
      <c r="B702" s="3" t="s">
        <v>2</v>
      </c>
      <c r="C702" s="27" t="s">
        <v>65</v>
      </c>
      <c r="D702" s="3" t="s">
        <v>40</v>
      </c>
      <c r="E702" s="59">
        <v>45</v>
      </c>
      <c r="F702" s="59">
        <v>1568</v>
      </c>
      <c r="G702" s="28">
        <f t="shared" si="24"/>
        <v>34844.44444444444</v>
      </c>
    </row>
    <row r="703" spans="2:7" ht="12.75">
      <c r="B703" s="3" t="s">
        <v>2</v>
      </c>
      <c r="C703" s="27" t="s">
        <v>66</v>
      </c>
      <c r="D703" s="3" t="s">
        <v>50</v>
      </c>
      <c r="E703" s="59">
        <v>270</v>
      </c>
      <c r="F703" s="59">
        <v>486</v>
      </c>
      <c r="G703" s="28">
        <f t="shared" si="24"/>
        <v>1800</v>
      </c>
    </row>
    <row r="704" spans="2:7" ht="12.75">
      <c r="B704" s="3" t="s">
        <v>2</v>
      </c>
      <c r="C704" s="27" t="s">
        <v>66</v>
      </c>
      <c r="D704" s="3" t="s">
        <v>31</v>
      </c>
      <c r="E704" s="59">
        <v>4</v>
      </c>
      <c r="F704" s="59">
        <v>5.2</v>
      </c>
      <c r="G704" s="28">
        <f t="shared" si="24"/>
        <v>1300</v>
      </c>
    </row>
    <row r="705" spans="2:7" ht="12.75">
      <c r="B705" s="3" t="s">
        <v>2</v>
      </c>
      <c r="C705" s="27" t="s">
        <v>66</v>
      </c>
      <c r="D705" s="3" t="s">
        <v>32</v>
      </c>
      <c r="E705" s="59">
        <v>25</v>
      </c>
      <c r="F705" s="59">
        <v>45</v>
      </c>
      <c r="G705" s="28">
        <f t="shared" si="24"/>
        <v>1800</v>
      </c>
    </row>
    <row r="706" spans="2:7" ht="12.75">
      <c r="B706" s="3" t="s">
        <v>2</v>
      </c>
      <c r="C706" s="27" t="s">
        <v>66</v>
      </c>
      <c r="D706" s="3" t="s">
        <v>25</v>
      </c>
      <c r="F706" s="59"/>
      <c r="G706" s="28" t="e">
        <f t="shared" si="24"/>
        <v>#DIV/0!</v>
      </c>
    </row>
    <row r="707" spans="2:7" ht="12.75">
      <c r="B707" s="3" t="s">
        <v>2</v>
      </c>
      <c r="C707" s="27" t="s">
        <v>67</v>
      </c>
      <c r="D707" s="3" t="s">
        <v>30</v>
      </c>
      <c r="E707" s="59">
        <v>24</v>
      </c>
      <c r="F707" s="59">
        <f>G707*E707/1000</f>
        <v>1102.992</v>
      </c>
      <c r="G707" s="28">
        <v>45958</v>
      </c>
    </row>
    <row r="708" spans="2:7" ht="12.75">
      <c r="B708" s="3" t="s">
        <v>2</v>
      </c>
      <c r="C708" s="27" t="s">
        <v>67</v>
      </c>
      <c r="D708" s="3" t="s">
        <v>29</v>
      </c>
      <c r="F708" s="59"/>
      <c r="G708" s="28" t="e">
        <f>(F708/E708)*1000</f>
        <v>#DIV/0!</v>
      </c>
    </row>
    <row r="709" spans="2:7" ht="12.75">
      <c r="B709" s="3" t="s">
        <v>2</v>
      </c>
      <c r="C709" s="27" t="s">
        <v>67</v>
      </c>
      <c r="D709" s="3" t="s">
        <v>41</v>
      </c>
      <c r="F709" s="59">
        <f>G709*E709/1000</f>
        <v>0</v>
      </c>
      <c r="G709" s="28"/>
    </row>
    <row r="710" spans="2:12" ht="12.75">
      <c r="B710" s="3" t="s">
        <v>2</v>
      </c>
      <c r="C710" s="27" t="s">
        <v>67</v>
      </c>
      <c r="D710" s="3" t="s">
        <v>46</v>
      </c>
      <c r="F710" s="59"/>
      <c r="G710" s="28"/>
      <c r="K710" s="40"/>
      <c r="L710" s="40"/>
    </row>
    <row r="711" spans="2:7" ht="12.75">
      <c r="B711" s="3" t="s">
        <v>2</v>
      </c>
      <c r="C711" s="27" t="s">
        <v>45</v>
      </c>
      <c r="D711" s="3" t="s">
        <v>37</v>
      </c>
      <c r="E711" s="59">
        <v>400</v>
      </c>
      <c r="F711" s="59">
        <v>800</v>
      </c>
      <c r="G711" s="28">
        <f>(F711/E711)*1000</f>
        <v>2000</v>
      </c>
    </row>
    <row r="712" spans="2:7" ht="12.75">
      <c r="B712" s="3" t="s">
        <v>2</v>
      </c>
      <c r="C712" s="27" t="s">
        <v>45</v>
      </c>
      <c r="D712" s="3" t="s">
        <v>26</v>
      </c>
      <c r="F712" s="70"/>
      <c r="G712" s="58" t="e">
        <f>(F712/E712)*1000</f>
        <v>#DIV/0!</v>
      </c>
    </row>
    <row r="713" spans="2:7" ht="12.75">
      <c r="B713" s="3" t="s">
        <v>2</v>
      </c>
      <c r="C713" s="27" t="s">
        <v>45</v>
      </c>
      <c r="D713" s="3" t="s">
        <v>34</v>
      </c>
      <c r="F713" s="59"/>
      <c r="G713" s="28" t="e">
        <f>(F713/E713)*1000</f>
        <v>#DIV/0!</v>
      </c>
    </row>
    <row r="714" spans="2:7" ht="12.75">
      <c r="B714" s="3" t="s">
        <v>2</v>
      </c>
      <c r="C714" s="27" t="s">
        <v>45</v>
      </c>
      <c r="D714" s="3" t="s">
        <v>42</v>
      </c>
      <c r="F714" s="59"/>
      <c r="G714" s="28"/>
    </row>
    <row r="715" spans="2:7" ht="12.75">
      <c r="B715" s="3" t="s">
        <v>2</v>
      </c>
      <c r="C715" s="27" t="s">
        <v>45</v>
      </c>
      <c r="D715" s="3" t="s">
        <v>27</v>
      </c>
      <c r="E715" s="59">
        <v>12</v>
      </c>
      <c r="F715" s="59">
        <v>25</v>
      </c>
      <c r="G715" s="28">
        <f>(F715/E715)*1000</f>
        <v>2083.3333333333335</v>
      </c>
    </row>
    <row r="716" spans="2:11" ht="12.75">
      <c r="B716" s="3" t="s">
        <v>2</v>
      </c>
      <c r="C716" s="27" t="s">
        <v>45</v>
      </c>
      <c r="D716" s="3" t="s">
        <v>45</v>
      </c>
      <c r="E716" s="59">
        <v>104</v>
      </c>
      <c r="F716" s="59">
        <v>110</v>
      </c>
      <c r="G716" s="28">
        <f>(F716/E716)*1000</f>
        <v>1057.6923076923076</v>
      </c>
      <c r="K716" s="40"/>
    </row>
    <row r="717" spans="2:7" ht="12.75">
      <c r="B717" s="3" t="s">
        <v>2</v>
      </c>
      <c r="C717" s="3"/>
      <c r="D717" s="3" t="s">
        <v>60</v>
      </c>
      <c r="E717" s="59">
        <f>SUM(E663,E665,E667:E670,E672,E673,E675:E693,E695,E696,E698:E716)</f>
        <v>14107</v>
      </c>
      <c r="F717" s="59">
        <f>SUM(F663,F665,F667:F670,F672,F673,F675:F694,F695,F696,F697:F716)</f>
        <v>170624.492</v>
      </c>
      <c r="G717" s="28">
        <f>(F717/E717)*1000</f>
        <v>12095.023179981568</v>
      </c>
    </row>
    <row r="718" spans="2:7" ht="12.75">
      <c r="B718" s="3" t="s">
        <v>2</v>
      </c>
      <c r="C718" s="3"/>
      <c r="D718" s="3" t="s">
        <v>68</v>
      </c>
      <c r="E718" s="59">
        <f>SUM(E664,E666,E671,E674,E694,E697)</f>
        <v>0</v>
      </c>
      <c r="F718" s="59">
        <f>SUM(F664,F666,F671,F674,F694,F697)</f>
        <v>0</v>
      </c>
      <c r="G718" s="28"/>
    </row>
    <row r="719" spans="2:7" ht="12.75">
      <c r="B719" s="3" t="s">
        <v>2</v>
      </c>
      <c r="C719" s="3"/>
      <c r="D719" s="3" t="s">
        <v>83</v>
      </c>
      <c r="E719" s="59">
        <v>8865</v>
      </c>
      <c r="F719" s="59"/>
      <c r="G719" s="28"/>
    </row>
    <row r="720" spans="2:7" ht="12.75">
      <c r="B720" s="3" t="s">
        <v>2</v>
      </c>
      <c r="C720" s="3"/>
      <c r="D720" s="3" t="s">
        <v>84</v>
      </c>
      <c r="F720" s="59"/>
      <c r="G720" s="28"/>
    </row>
    <row r="721" spans="2:19" s="39" customFormat="1" ht="12.75">
      <c r="B721" s="35"/>
      <c r="C721" s="36"/>
      <c r="D721" s="35"/>
      <c r="E721" s="64"/>
      <c r="F721" s="64"/>
      <c r="G721" s="28"/>
      <c r="H721" s="37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2:7" ht="12.75">
      <c r="B722" s="3" t="s">
        <v>51</v>
      </c>
      <c r="C722" s="27"/>
      <c r="D722" s="3" t="s">
        <v>52</v>
      </c>
      <c r="E722" s="59" t="s">
        <v>69</v>
      </c>
      <c r="F722" s="62" t="s">
        <v>47</v>
      </c>
      <c r="G722" s="28" t="s">
        <v>49</v>
      </c>
    </row>
    <row r="723" spans="2:7" ht="12.75">
      <c r="B723" s="3" t="s">
        <v>3</v>
      </c>
      <c r="C723" s="27" t="s">
        <v>61</v>
      </c>
      <c r="D723" s="3" t="s">
        <v>8</v>
      </c>
      <c r="E723" s="59">
        <v>7824</v>
      </c>
      <c r="F723" s="59">
        <f aca="true" t="shared" si="25" ref="F723:F728">G723*E723/1000</f>
        <v>35208</v>
      </c>
      <c r="G723" s="28">
        <v>4500</v>
      </c>
    </row>
    <row r="724" spans="2:7" ht="12.75">
      <c r="B724" s="3" t="s">
        <v>3</v>
      </c>
      <c r="C724" s="27" t="s">
        <v>61</v>
      </c>
      <c r="D724" s="3" t="s">
        <v>53</v>
      </c>
      <c r="E724" s="59">
        <v>3850</v>
      </c>
      <c r="F724" s="59">
        <f t="shared" si="25"/>
        <v>4042.5</v>
      </c>
      <c r="G724" s="28">
        <v>1050</v>
      </c>
    </row>
    <row r="725" spans="2:7" ht="12.75">
      <c r="B725" s="3" t="s">
        <v>3</v>
      </c>
      <c r="C725" s="27" t="s">
        <v>61</v>
      </c>
      <c r="D725" s="3" t="s">
        <v>9</v>
      </c>
      <c r="E725" s="59">
        <v>2000</v>
      </c>
      <c r="F725" s="59">
        <f t="shared" si="25"/>
        <v>8000</v>
      </c>
      <c r="G725" s="28">
        <v>4000</v>
      </c>
    </row>
    <row r="726" spans="2:7" ht="12.75">
      <c r="B726" s="3" t="s">
        <v>3</v>
      </c>
      <c r="C726" s="27" t="s">
        <v>61</v>
      </c>
      <c r="D726" s="3" t="s">
        <v>54</v>
      </c>
      <c r="E726" s="59">
        <v>800</v>
      </c>
      <c r="F726" s="59">
        <f t="shared" si="25"/>
        <v>720</v>
      </c>
      <c r="G726" s="28">
        <v>900</v>
      </c>
    </row>
    <row r="727" spans="2:7" ht="12.75">
      <c r="B727" s="3" t="s">
        <v>3</v>
      </c>
      <c r="C727" s="27" t="s">
        <v>61</v>
      </c>
      <c r="D727" s="3" t="s">
        <v>55</v>
      </c>
      <c r="F727" s="59">
        <f t="shared" si="25"/>
        <v>0</v>
      </c>
      <c r="G727" s="28"/>
    </row>
    <row r="728" spans="2:7" ht="12.75">
      <c r="B728" s="3" t="s">
        <v>3</v>
      </c>
      <c r="C728" s="27" t="s">
        <v>61</v>
      </c>
      <c r="D728" s="3" t="s">
        <v>10</v>
      </c>
      <c r="F728" s="59">
        <f t="shared" si="25"/>
        <v>0</v>
      </c>
      <c r="G728" s="28"/>
    </row>
    <row r="729" spans="2:7" ht="12.75">
      <c r="B729" s="3" t="s">
        <v>3</v>
      </c>
      <c r="C729" s="27" t="s">
        <v>61</v>
      </c>
      <c r="D729" s="3" t="s">
        <v>35</v>
      </c>
      <c r="F729" s="59"/>
      <c r="G729" s="28"/>
    </row>
    <row r="730" spans="2:7" ht="12.75">
      <c r="B730" s="3" t="s">
        <v>3</v>
      </c>
      <c r="C730" s="27" t="s">
        <v>62</v>
      </c>
      <c r="D730" s="3" t="s">
        <v>38</v>
      </c>
      <c r="E730" s="59">
        <v>60</v>
      </c>
      <c r="F730" s="59">
        <f>G730*E730/1000</f>
        <v>66</v>
      </c>
      <c r="G730" s="28">
        <v>1100</v>
      </c>
    </row>
    <row r="731" spans="2:7" ht="12.75">
      <c r="B731" s="3" t="s">
        <v>3</v>
      </c>
      <c r="C731" s="27" t="s">
        <v>62</v>
      </c>
      <c r="D731" s="3" t="s">
        <v>57</v>
      </c>
      <c r="E731" s="59">
        <v>50</v>
      </c>
      <c r="F731" s="59">
        <f>G731*E731/1000</f>
        <v>15</v>
      </c>
      <c r="G731" s="28">
        <v>300</v>
      </c>
    </row>
    <row r="732" spans="2:7" ht="12.75">
      <c r="B732" s="3" t="s">
        <v>3</v>
      </c>
      <c r="C732" s="27" t="s">
        <v>62</v>
      </c>
      <c r="D732" s="3" t="s">
        <v>11</v>
      </c>
      <c r="E732" s="59">
        <v>250</v>
      </c>
      <c r="F732" s="59">
        <f>E732*G732/1000</f>
        <v>350</v>
      </c>
      <c r="G732" s="28">
        <v>1400</v>
      </c>
    </row>
    <row r="733" spans="2:7" ht="12.75">
      <c r="B733" s="3" t="s">
        <v>3</v>
      </c>
      <c r="C733" s="27" t="s">
        <v>62</v>
      </c>
      <c r="D733" s="3" t="s">
        <v>12</v>
      </c>
      <c r="E733" s="59">
        <v>50</v>
      </c>
      <c r="F733" s="59">
        <f>E733*G733/1000</f>
        <v>55</v>
      </c>
      <c r="G733" s="28">
        <v>1100</v>
      </c>
    </row>
    <row r="734" spans="2:7" ht="12.75">
      <c r="B734" s="3" t="s">
        <v>3</v>
      </c>
      <c r="C734" s="27" t="s">
        <v>62</v>
      </c>
      <c r="D734" s="3" t="s">
        <v>56</v>
      </c>
      <c r="E734" s="59">
        <v>100</v>
      </c>
      <c r="F734" s="59">
        <f>E734*G734/1000</f>
        <v>20</v>
      </c>
      <c r="G734" s="28">
        <v>200</v>
      </c>
    </row>
    <row r="735" spans="2:7" ht="12.75">
      <c r="B735" s="3" t="s">
        <v>3</v>
      </c>
      <c r="C735" s="27" t="s">
        <v>62</v>
      </c>
      <c r="D735" s="3" t="s">
        <v>13</v>
      </c>
      <c r="F735" s="59">
        <f>G735*E735/1000</f>
        <v>0</v>
      </c>
      <c r="G735" s="28"/>
    </row>
    <row r="736" spans="2:7" ht="12.75">
      <c r="B736" s="3" t="s">
        <v>3</v>
      </c>
      <c r="C736" s="27" t="s">
        <v>63</v>
      </c>
      <c r="D736" s="3" t="s">
        <v>14</v>
      </c>
      <c r="F736" s="59">
        <f>G736*E736/1000</f>
        <v>0</v>
      </c>
      <c r="G736" s="28"/>
    </row>
    <row r="737" spans="2:7" ht="12.75">
      <c r="B737" s="3" t="s">
        <v>3</v>
      </c>
      <c r="C737" s="27" t="s">
        <v>63</v>
      </c>
      <c r="D737" s="3" t="s">
        <v>36</v>
      </c>
      <c r="F737" s="59">
        <f>G737*E737/1000</f>
        <v>0</v>
      </c>
      <c r="G737" s="28"/>
    </row>
    <row r="738" spans="2:7" ht="12.75">
      <c r="B738" s="3" t="s">
        <v>3</v>
      </c>
      <c r="C738" s="27" t="s">
        <v>63</v>
      </c>
      <c r="D738" s="3" t="s">
        <v>39</v>
      </c>
      <c r="F738" s="59"/>
      <c r="G738" s="28" t="e">
        <f>(F738/E738)*1000</f>
        <v>#DIV/0!</v>
      </c>
    </row>
    <row r="739" spans="2:7" ht="12.75">
      <c r="B739" s="3" t="s">
        <v>3</v>
      </c>
      <c r="C739" s="27" t="s">
        <v>63</v>
      </c>
      <c r="D739" s="3" t="s">
        <v>15</v>
      </c>
      <c r="E739" s="59">
        <v>27</v>
      </c>
      <c r="F739" s="59">
        <f>G739*E739/1000</f>
        <v>599.4</v>
      </c>
      <c r="G739" s="28">
        <v>22200</v>
      </c>
    </row>
    <row r="740" spans="2:7" ht="12.75">
      <c r="B740" s="3" t="s">
        <v>3</v>
      </c>
      <c r="C740" s="27" t="s">
        <v>63</v>
      </c>
      <c r="D740" s="3" t="s">
        <v>114</v>
      </c>
      <c r="F740" s="59"/>
      <c r="G740" s="28" t="e">
        <f>F740/E740*1000</f>
        <v>#DIV/0!</v>
      </c>
    </row>
    <row r="741" spans="2:7" ht="12.75">
      <c r="B741" s="3" t="s">
        <v>3</v>
      </c>
      <c r="C741" s="27" t="s">
        <v>63</v>
      </c>
      <c r="D741" s="3" t="s">
        <v>58</v>
      </c>
      <c r="F741" s="59"/>
      <c r="G741" s="28" t="e">
        <f>(F741/E741)*1000</f>
        <v>#DIV/0!</v>
      </c>
    </row>
    <row r="742" spans="2:7" ht="12.75">
      <c r="B742" s="3" t="s">
        <v>3</v>
      </c>
      <c r="C742" s="27" t="s">
        <v>64</v>
      </c>
      <c r="D742" s="3" t="s">
        <v>16</v>
      </c>
      <c r="E742" s="59">
        <v>5925</v>
      </c>
      <c r="F742" s="59">
        <f>G742*E742/1000</f>
        <v>124425</v>
      </c>
      <c r="G742" s="28">
        <v>21000</v>
      </c>
    </row>
    <row r="743" spans="2:7" ht="12.75">
      <c r="B743" s="3" t="s">
        <v>3</v>
      </c>
      <c r="C743" s="27" t="s">
        <v>64</v>
      </c>
      <c r="D743" s="3" t="s">
        <v>17</v>
      </c>
      <c r="E743" s="59">
        <v>55</v>
      </c>
      <c r="F743" s="59">
        <f>G743*E743/1000</f>
        <v>2970</v>
      </c>
      <c r="G743" s="28">
        <v>54000</v>
      </c>
    </row>
    <row r="744" spans="2:7" ht="12.75">
      <c r="B744" s="3" t="s">
        <v>3</v>
      </c>
      <c r="C744" s="27" t="s">
        <v>64</v>
      </c>
      <c r="D744" s="3" t="s">
        <v>18</v>
      </c>
      <c r="E744" s="59">
        <v>9</v>
      </c>
      <c r="F744" s="59">
        <v>217</v>
      </c>
      <c r="G744" s="28">
        <f>(F744/E744)*1000</f>
        <v>24111.11111111111</v>
      </c>
    </row>
    <row r="745" spans="2:7" ht="12.75">
      <c r="B745" s="3" t="s">
        <v>3</v>
      </c>
      <c r="C745" s="27" t="s">
        <v>64</v>
      </c>
      <c r="D745" s="3" t="s">
        <v>19</v>
      </c>
      <c r="F745" s="59"/>
      <c r="G745" s="28"/>
    </row>
    <row r="746" spans="2:7" ht="12.75">
      <c r="B746" s="3" t="s">
        <v>3</v>
      </c>
      <c r="C746" s="27" t="s">
        <v>64</v>
      </c>
      <c r="D746" s="3" t="s">
        <v>76</v>
      </c>
      <c r="F746" s="59"/>
      <c r="G746" s="28"/>
    </row>
    <row r="747" spans="2:7" ht="12.75">
      <c r="B747" s="3" t="s">
        <v>3</v>
      </c>
      <c r="C747" s="27" t="s">
        <v>64</v>
      </c>
      <c r="D747" s="3" t="s">
        <v>20</v>
      </c>
      <c r="F747" s="59"/>
      <c r="G747" s="28"/>
    </row>
    <row r="748" spans="2:7" ht="12.75">
      <c r="B748" s="3" t="s">
        <v>3</v>
      </c>
      <c r="C748" s="27" t="s">
        <v>64</v>
      </c>
      <c r="D748" s="3" t="s">
        <v>28</v>
      </c>
      <c r="F748" s="59"/>
      <c r="G748" s="28"/>
    </row>
    <row r="749" spans="2:7" ht="12.75">
      <c r="B749" s="3" t="s">
        <v>3</v>
      </c>
      <c r="C749" s="27" t="s">
        <v>64</v>
      </c>
      <c r="D749" s="3" t="s">
        <v>115</v>
      </c>
      <c r="F749" s="59"/>
      <c r="G749" s="28" t="e">
        <f>(F749/E749)*1000</f>
        <v>#DIV/0!</v>
      </c>
    </row>
    <row r="750" spans="2:7" ht="12.75">
      <c r="B750" s="3" t="s">
        <v>3</v>
      </c>
      <c r="C750" s="27" t="s">
        <v>64</v>
      </c>
      <c r="D750" s="3" t="s">
        <v>116</v>
      </c>
      <c r="F750" s="59"/>
      <c r="G750" s="28" t="e">
        <f>(F750/E750)*1000</f>
        <v>#DIV/0!</v>
      </c>
    </row>
    <row r="751" spans="2:7" ht="12.75">
      <c r="B751" s="3" t="s">
        <v>3</v>
      </c>
      <c r="C751" s="27" t="s">
        <v>64</v>
      </c>
      <c r="D751" s="3" t="s">
        <v>117</v>
      </c>
      <c r="F751" s="59"/>
      <c r="G751" s="28" t="e">
        <f>(F751/E751)*1000</f>
        <v>#DIV/0!</v>
      </c>
    </row>
    <row r="752" spans="2:7" ht="12.75">
      <c r="B752" s="3" t="s">
        <v>3</v>
      </c>
      <c r="C752" s="27" t="s">
        <v>64</v>
      </c>
      <c r="D752" s="3" t="s">
        <v>93</v>
      </c>
      <c r="F752" s="59"/>
      <c r="G752" s="28" t="e">
        <f>(F752/E752)*1000</f>
        <v>#DIV/0!</v>
      </c>
    </row>
    <row r="753" spans="2:7" ht="12.75">
      <c r="B753" s="3" t="s">
        <v>3</v>
      </c>
      <c r="C753" s="27" t="s">
        <v>65</v>
      </c>
      <c r="D753" s="3" t="s">
        <v>21</v>
      </c>
      <c r="E753" s="59">
        <v>2050</v>
      </c>
      <c r="F753" s="59">
        <f>G753*E753/1000</f>
        <v>17220</v>
      </c>
      <c r="G753" s="28">
        <v>8400</v>
      </c>
    </row>
    <row r="754" spans="2:7" ht="12.75">
      <c r="B754" s="3" t="s">
        <v>3</v>
      </c>
      <c r="C754" s="27" t="s">
        <v>65</v>
      </c>
      <c r="D754" s="3" t="s">
        <v>59</v>
      </c>
      <c r="E754" s="59">
        <v>130</v>
      </c>
      <c r="F754" s="59">
        <f>G754*E754/1000</f>
        <v>325</v>
      </c>
      <c r="G754" s="28">
        <v>2500</v>
      </c>
    </row>
    <row r="755" spans="2:7" ht="12.75">
      <c r="B755" s="3" t="s">
        <v>3</v>
      </c>
      <c r="C755" s="27" t="s">
        <v>65</v>
      </c>
      <c r="D755" s="3" t="s">
        <v>22</v>
      </c>
      <c r="E755" s="59">
        <v>180</v>
      </c>
      <c r="F755" s="59">
        <f>G755*E755/1000</f>
        <v>3600</v>
      </c>
      <c r="G755" s="28">
        <v>20000</v>
      </c>
    </row>
    <row r="756" spans="2:7" ht="12.75">
      <c r="B756" s="3" t="s">
        <v>3</v>
      </c>
      <c r="C756" s="27" t="s">
        <v>65</v>
      </c>
      <c r="D756" s="3" t="s">
        <v>24</v>
      </c>
      <c r="E756" s="59">
        <v>2600</v>
      </c>
      <c r="F756" s="59">
        <f>G756*E756/1000</f>
        <v>85800</v>
      </c>
      <c r="G756" s="28">
        <v>33000</v>
      </c>
    </row>
    <row r="757" spans="2:7" ht="12.75">
      <c r="B757" s="3" t="s">
        <v>3</v>
      </c>
      <c r="C757" s="27" t="s">
        <v>65</v>
      </c>
      <c r="D757" s="3" t="s">
        <v>74</v>
      </c>
      <c r="E757" s="59">
        <v>45</v>
      </c>
      <c r="F757" s="59">
        <f>G757*E757/1000</f>
        <v>108</v>
      </c>
      <c r="G757" s="28">
        <v>2400</v>
      </c>
    </row>
    <row r="758" spans="2:7" ht="12.75">
      <c r="B758" s="3" t="s">
        <v>3</v>
      </c>
      <c r="C758" s="27" t="s">
        <v>65</v>
      </c>
      <c r="D758" s="3" t="s">
        <v>44</v>
      </c>
      <c r="E758" s="59">
        <v>0</v>
      </c>
      <c r="F758" s="59"/>
      <c r="G758" s="28" t="e">
        <f>(F758/E758)*1000</f>
        <v>#DIV/0!</v>
      </c>
    </row>
    <row r="759" spans="2:7" ht="12.75">
      <c r="B759" s="3" t="s">
        <v>3</v>
      </c>
      <c r="C759" s="27" t="s">
        <v>65</v>
      </c>
      <c r="D759" s="3" t="s">
        <v>43</v>
      </c>
      <c r="F759" s="59"/>
      <c r="G759" s="28"/>
    </row>
    <row r="760" spans="2:7" ht="12.75">
      <c r="B760" s="3" t="s">
        <v>3</v>
      </c>
      <c r="C760" s="27" t="s">
        <v>65</v>
      </c>
      <c r="D760" s="3" t="s">
        <v>23</v>
      </c>
      <c r="E760" s="59">
        <v>80</v>
      </c>
      <c r="F760" s="59">
        <f>G760*E760/1000</f>
        <v>3600</v>
      </c>
      <c r="G760" s="28">
        <v>45000</v>
      </c>
    </row>
    <row r="761" spans="2:7" ht="12.75">
      <c r="B761" s="3" t="s">
        <v>3</v>
      </c>
      <c r="C761" s="27" t="s">
        <v>65</v>
      </c>
      <c r="D761" s="3" t="s">
        <v>33</v>
      </c>
      <c r="F761" s="59"/>
      <c r="G761" s="28" t="e">
        <f>(F761/E761)*1000</f>
        <v>#DIV/0!</v>
      </c>
    </row>
    <row r="762" spans="2:7" ht="12.75">
      <c r="B762" s="3" t="s">
        <v>3</v>
      </c>
      <c r="C762" s="27" t="s">
        <v>65</v>
      </c>
      <c r="D762" s="3" t="s">
        <v>40</v>
      </c>
      <c r="E762" s="59">
        <v>41</v>
      </c>
      <c r="F762" s="59">
        <v>734</v>
      </c>
      <c r="G762" s="28">
        <f>(F762/E762)*1000</f>
        <v>17902.439024390245</v>
      </c>
    </row>
    <row r="763" spans="2:7" ht="12.75">
      <c r="B763" s="3" t="s">
        <v>3</v>
      </c>
      <c r="C763" s="27" t="s">
        <v>66</v>
      </c>
      <c r="D763" s="3" t="s">
        <v>50</v>
      </c>
      <c r="F763" s="59"/>
      <c r="G763" s="28" t="e">
        <f>(F763/E763)*1000</f>
        <v>#DIV/0!</v>
      </c>
    </row>
    <row r="764" spans="2:7" ht="12.75">
      <c r="B764" s="3" t="s">
        <v>3</v>
      </c>
      <c r="C764" s="27" t="s">
        <v>66</v>
      </c>
      <c r="D764" s="3" t="s">
        <v>31</v>
      </c>
      <c r="F764" s="59"/>
      <c r="G764" s="28"/>
    </row>
    <row r="765" spans="2:7" ht="12.75">
      <c r="B765" s="3" t="s">
        <v>3</v>
      </c>
      <c r="C765" s="27" t="s">
        <v>66</v>
      </c>
      <c r="D765" s="3" t="s">
        <v>32</v>
      </c>
      <c r="F765" s="59"/>
      <c r="G765" s="28"/>
    </row>
    <row r="766" spans="2:7" ht="12.75">
      <c r="B766" s="3" t="s">
        <v>3</v>
      </c>
      <c r="C766" s="27" t="s">
        <v>66</v>
      </c>
      <c r="D766" s="3" t="s">
        <v>25</v>
      </c>
      <c r="E766" s="59">
        <v>106</v>
      </c>
      <c r="F766" s="59">
        <v>270</v>
      </c>
      <c r="G766" s="28">
        <f>(F766/E766)*1000</f>
        <v>2547.169811320755</v>
      </c>
    </row>
    <row r="767" spans="2:7" ht="12.75">
      <c r="B767" s="3" t="s">
        <v>3</v>
      </c>
      <c r="C767" s="27" t="s">
        <v>67</v>
      </c>
      <c r="D767" s="3" t="s">
        <v>30</v>
      </c>
      <c r="E767" s="59">
        <v>335</v>
      </c>
      <c r="F767" s="59">
        <f>G767*E767/1000</f>
        <v>14645.865</v>
      </c>
      <c r="G767" s="28">
        <v>43719</v>
      </c>
    </row>
    <row r="768" spans="2:7" ht="12.75">
      <c r="B768" s="3" t="s">
        <v>3</v>
      </c>
      <c r="C768" s="27" t="s">
        <v>67</v>
      </c>
      <c r="D768" s="3" t="s">
        <v>29</v>
      </c>
      <c r="F768" s="59"/>
      <c r="G768" s="28" t="e">
        <f>(F768/E768)*1000</f>
        <v>#DIV/0!</v>
      </c>
    </row>
    <row r="769" spans="2:12" ht="12.75">
      <c r="B769" s="3" t="s">
        <v>3</v>
      </c>
      <c r="C769" s="27" t="s">
        <v>67</v>
      </c>
      <c r="D769" s="3" t="s">
        <v>41</v>
      </c>
      <c r="F769" s="59">
        <f>G769*E769/1000</f>
        <v>0</v>
      </c>
      <c r="G769" s="28"/>
      <c r="K769" s="40"/>
      <c r="L769" s="40"/>
    </row>
    <row r="770" spans="2:7" ht="12.75">
      <c r="B770" s="3" t="s">
        <v>3</v>
      </c>
      <c r="C770" s="27" t="s">
        <v>67</v>
      </c>
      <c r="D770" s="3" t="s">
        <v>46</v>
      </c>
      <c r="F770" s="59"/>
      <c r="G770" s="28"/>
    </row>
    <row r="771" spans="2:7" ht="12.75">
      <c r="B771" s="3" t="s">
        <v>3</v>
      </c>
      <c r="C771" s="27" t="s">
        <v>45</v>
      </c>
      <c r="D771" s="3" t="s">
        <v>37</v>
      </c>
      <c r="F771" s="59"/>
      <c r="G771" s="28" t="e">
        <f>(F771/E771)*1000</f>
        <v>#DIV/0!</v>
      </c>
    </row>
    <row r="772" spans="2:7" ht="12.75">
      <c r="B772" s="3" t="s">
        <v>3</v>
      </c>
      <c r="C772" s="27" t="s">
        <v>45</v>
      </c>
      <c r="D772" s="3" t="s">
        <v>26</v>
      </c>
      <c r="E772" s="59">
        <v>0</v>
      </c>
      <c r="F772" s="70"/>
      <c r="G772" s="58" t="e">
        <f>(F772/E772)*1000</f>
        <v>#DIV/0!</v>
      </c>
    </row>
    <row r="773" spans="2:7" ht="12.75">
      <c r="B773" s="3" t="s">
        <v>3</v>
      </c>
      <c r="C773" s="27" t="s">
        <v>45</v>
      </c>
      <c r="D773" s="3" t="s">
        <v>34</v>
      </c>
      <c r="F773" s="59"/>
      <c r="G773" s="28"/>
    </row>
    <row r="774" spans="2:7" ht="12.75">
      <c r="B774" s="3" t="s">
        <v>3</v>
      </c>
      <c r="C774" s="27" t="s">
        <v>45</v>
      </c>
      <c r="D774" s="3" t="s">
        <v>42</v>
      </c>
      <c r="F774" s="59"/>
      <c r="G774" s="28"/>
    </row>
    <row r="775" spans="2:7" ht="12.75">
      <c r="B775" s="3" t="s">
        <v>3</v>
      </c>
      <c r="C775" s="27" t="s">
        <v>45</v>
      </c>
      <c r="D775" s="3" t="s">
        <v>27</v>
      </c>
      <c r="F775" s="59"/>
      <c r="G775" s="28" t="e">
        <f>(F775/E775)*1000</f>
        <v>#DIV/0!</v>
      </c>
    </row>
    <row r="776" spans="2:7" ht="12.75">
      <c r="B776" s="3" t="s">
        <v>3</v>
      </c>
      <c r="C776" s="27" t="s">
        <v>45</v>
      </c>
      <c r="D776" s="3" t="s">
        <v>45</v>
      </c>
      <c r="F776" s="59"/>
      <c r="G776" s="28" t="e">
        <f>(F776/E776)*1000</f>
        <v>#DIV/0!</v>
      </c>
    </row>
    <row r="777" spans="2:7" ht="12.75">
      <c r="B777" s="3" t="s">
        <v>3</v>
      </c>
      <c r="C777" s="3"/>
      <c r="D777" s="3" t="s">
        <v>60</v>
      </c>
      <c r="E777" s="59">
        <f>SUM(E723,E725,E727:E730,E732,E733,E735:E753,E755,E756,E758:E776)</f>
        <v>21592</v>
      </c>
      <c r="F777" s="59">
        <f>SUM(F723,F725,F727:F730,F732,F733,F735:F753,F755,F756,F758:F776)</f>
        <v>297760.265</v>
      </c>
      <c r="G777" s="28">
        <f>(F777/E777)*1000</f>
        <v>13790.30497406447</v>
      </c>
    </row>
    <row r="778" spans="2:7" ht="12.75">
      <c r="B778" s="3" t="s">
        <v>3</v>
      </c>
      <c r="C778" s="3"/>
      <c r="D778" s="3" t="s">
        <v>68</v>
      </c>
      <c r="E778" s="59">
        <f>SUM(E724,E726,E731,E734,E754,E757)</f>
        <v>4975</v>
      </c>
      <c r="F778" s="59">
        <f>SUM(F724,F726,F731,F734,F754,F757)</f>
        <v>5230.5</v>
      </c>
      <c r="G778" s="28"/>
    </row>
    <row r="779" spans="2:7" ht="12.75">
      <c r="B779" s="3" t="s">
        <v>3</v>
      </c>
      <c r="C779" s="3"/>
      <c r="D779" s="3" t="s">
        <v>83</v>
      </c>
      <c r="E779" s="59">
        <v>20457</v>
      </c>
      <c r="F779" s="59"/>
      <c r="G779" s="28"/>
    </row>
    <row r="780" spans="2:7" ht="12.75">
      <c r="B780" s="3" t="s">
        <v>3</v>
      </c>
      <c r="C780" s="3"/>
      <c r="D780" s="3" t="s">
        <v>84</v>
      </c>
      <c r="E780" s="59">
        <v>3557</v>
      </c>
      <c r="F780" s="59"/>
      <c r="G780" s="28"/>
    </row>
    <row r="781" spans="3:19" s="39" customFormat="1" ht="13.5" customHeight="1">
      <c r="C781" s="36"/>
      <c r="D781" s="35"/>
      <c r="E781" s="63"/>
      <c r="F781" s="64"/>
      <c r="G781" s="28"/>
      <c r="H781" s="37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2:12" ht="12.75">
      <c r="B782" s="3" t="s">
        <v>51</v>
      </c>
      <c r="C782" s="27"/>
      <c r="D782" s="3" t="s">
        <v>52</v>
      </c>
      <c r="E782" s="59" t="s">
        <v>69</v>
      </c>
      <c r="F782" s="62" t="s">
        <v>47</v>
      </c>
      <c r="G782" s="28" t="s">
        <v>49</v>
      </c>
      <c r="L782" s="40"/>
    </row>
    <row r="783" spans="2:7" ht="12.75">
      <c r="B783" s="3" t="s">
        <v>6</v>
      </c>
      <c r="C783" s="27" t="s">
        <v>61</v>
      </c>
      <c r="D783" s="3" t="s">
        <v>8</v>
      </c>
      <c r="E783" s="59">
        <v>2925</v>
      </c>
      <c r="F783" s="59">
        <f aca="true" t="shared" si="26" ref="F783:F788">G783*E783/1000</f>
        <v>12285</v>
      </c>
      <c r="G783" s="28">
        <v>4200</v>
      </c>
    </row>
    <row r="784" spans="2:7" ht="12.75">
      <c r="B784" s="3" t="s">
        <v>6</v>
      </c>
      <c r="C784" s="27" t="s">
        <v>61</v>
      </c>
      <c r="D784" s="3" t="s">
        <v>53</v>
      </c>
      <c r="E784" s="59">
        <v>2400</v>
      </c>
      <c r="F784" s="59">
        <f t="shared" si="26"/>
        <v>3007.2</v>
      </c>
      <c r="G784" s="28">
        <v>1253</v>
      </c>
    </row>
    <row r="785" spans="2:7" ht="12.75">
      <c r="B785" s="3" t="s">
        <v>6</v>
      </c>
      <c r="C785" s="27" t="s">
        <v>61</v>
      </c>
      <c r="D785" s="3" t="s">
        <v>9</v>
      </c>
      <c r="E785" s="59">
        <v>1192</v>
      </c>
      <c r="F785" s="59">
        <f t="shared" si="26"/>
        <v>4768</v>
      </c>
      <c r="G785" s="28">
        <v>4000</v>
      </c>
    </row>
    <row r="786" spans="2:7" ht="12.75">
      <c r="B786" s="3" t="s">
        <v>6</v>
      </c>
      <c r="C786" s="27" t="s">
        <v>61</v>
      </c>
      <c r="D786" s="3" t="s">
        <v>54</v>
      </c>
      <c r="E786" s="59">
        <v>900</v>
      </c>
      <c r="F786" s="59">
        <f t="shared" si="26"/>
        <v>873</v>
      </c>
      <c r="G786" s="28">
        <v>970</v>
      </c>
    </row>
    <row r="787" spans="2:7" ht="12.75">
      <c r="B787" s="3" t="s">
        <v>6</v>
      </c>
      <c r="C787" s="27" t="s">
        <v>61</v>
      </c>
      <c r="D787" s="3" t="s">
        <v>55</v>
      </c>
      <c r="F787" s="59">
        <f t="shared" si="26"/>
        <v>0</v>
      </c>
      <c r="G787" s="28"/>
    </row>
    <row r="788" spans="2:7" ht="12.75">
      <c r="B788" s="3" t="s">
        <v>6</v>
      </c>
      <c r="C788" s="27" t="s">
        <v>61</v>
      </c>
      <c r="D788" s="3" t="s">
        <v>10</v>
      </c>
      <c r="F788" s="59">
        <f t="shared" si="26"/>
        <v>0</v>
      </c>
      <c r="G788" s="28"/>
    </row>
    <row r="789" spans="2:7" ht="12.75">
      <c r="B789" s="3" t="s">
        <v>6</v>
      </c>
      <c r="C789" s="27" t="s">
        <v>61</v>
      </c>
      <c r="D789" s="3" t="s">
        <v>35</v>
      </c>
      <c r="F789" s="59"/>
      <c r="G789" s="28"/>
    </row>
    <row r="790" spans="2:7" ht="12.75">
      <c r="B790" s="3" t="s">
        <v>6</v>
      </c>
      <c r="C790" s="27" t="s">
        <v>62</v>
      </c>
      <c r="D790" s="3" t="s">
        <v>38</v>
      </c>
      <c r="E790" s="59">
        <v>35</v>
      </c>
      <c r="F790" s="59">
        <f>G790*E790/1000</f>
        <v>38.5</v>
      </c>
      <c r="G790" s="28">
        <v>1100</v>
      </c>
    </row>
    <row r="791" spans="2:7" ht="12.75">
      <c r="B791" s="3" t="s">
        <v>6</v>
      </c>
      <c r="C791" s="27" t="s">
        <v>62</v>
      </c>
      <c r="D791" s="3" t="s">
        <v>57</v>
      </c>
      <c r="E791" s="59">
        <v>150</v>
      </c>
      <c r="F791" s="59">
        <f>G791*E791/1000</f>
        <v>37.5</v>
      </c>
      <c r="G791" s="28">
        <v>250</v>
      </c>
    </row>
    <row r="792" spans="2:7" ht="12.75">
      <c r="B792" s="3" t="s">
        <v>6</v>
      </c>
      <c r="C792" s="27" t="s">
        <v>62</v>
      </c>
      <c r="D792" s="3" t="s">
        <v>11</v>
      </c>
      <c r="E792" s="59">
        <v>250</v>
      </c>
      <c r="F792" s="59">
        <f>E792*G792/1000</f>
        <v>475</v>
      </c>
      <c r="G792" s="28">
        <v>1900</v>
      </c>
    </row>
    <row r="793" spans="2:7" ht="12.75">
      <c r="B793" s="3" t="s">
        <v>6</v>
      </c>
      <c r="C793" s="27" t="s">
        <v>62</v>
      </c>
      <c r="D793" s="3" t="s">
        <v>12</v>
      </c>
      <c r="E793" s="59">
        <v>100</v>
      </c>
      <c r="F793" s="59">
        <f>E793*G793/1000</f>
        <v>110</v>
      </c>
      <c r="G793" s="28">
        <v>1100</v>
      </c>
    </row>
    <row r="794" spans="2:7" ht="12.75">
      <c r="B794" s="3" t="s">
        <v>6</v>
      </c>
      <c r="C794" s="27" t="s">
        <v>62</v>
      </c>
      <c r="D794" s="3" t="s">
        <v>56</v>
      </c>
      <c r="E794" s="59">
        <v>500</v>
      </c>
      <c r="F794" s="59">
        <f>E794*G794/1000</f>
        <v>150</v>
      </c>
      <c r="G794" s="28">
        <v>300</v>
      </c>
    </row>
    <row r="795" spans="2:7" ht="12.75">
      <c r="B795" s="3" t="s">
        <v>6</v>
      </c>
      <c r="C795" s="27" t="s">
        <v>62</v>
      </c>
      <c r="D795" s="3" t="s">
        <v>13</v>
      </c>
      <c r="F795" s="59">
        <f>G795*E795/1000</f>
        <v>0</v>
      </c>
      <c r="G795" s="28"/>
    </row>
    <row r="796" spans="2:7" ht="12.75">
      <c r="B796" s="3" t="s">
        <v>6</v>
      </c>
      <c r="C796" s="27" t="s">
        <v>63</v>
      </c>
      <c r="D796" s="3" t="s">
        <v>14</v>
      </c>
      <c r="F796" s="59">
        <f>G796*E796/1000</f>
        <v>0</v>
      </c>
      <c r="G796" s="28"/>
    </row>
    <row r="797" spans="2:7" ht="12.75">
      <c r="B797" s="3" t="s">
        <v>6</v>
      </c>
      <c r="C797" s="27" t="s">
        <v>63</v>
      </c>
      <c r="D797" s="3" t="s">
        <v>36</v>
      </c>
      <c r="F797" s="59">
        <f>G797*E797/1000</f>
        <v>0</v>
      </c>
      <c r="G797" s="28"/>
    </row>
    <row r="798" spans="2:7" ht="12.75">
      <c r="B798" s="3" t="s">
        <v>6</v>
      </c>
      <c r="C798" s="27" t="s">
        <v>63</v>
      </c>
      <c r="D798" s="3" t="s">
        <v>39</v>
      </c>
      <c r="F798" s="59"/>
      <c r="G798" s="28" t="e">
        <f>(F798/E798)*1000</f>
        <v>#DIV/0!</v>
      </c>
    </row>
    <row r="799" spans="2:7" ht="12.75">
      <c r="B799" s="3" t="s">
        <v>6</v>
      </c>
      <c r="C799" s="27" t="s">
        <v>63</v>
      </c>
      <c r="D799" s="3" t="s">
        <v>15</v>
      </c>
      <c r="E799" s="59">
        <v>12</v>
      </c>
      <c r="F799" s="59">
        <f>G799*E799/1000</f>
        <v>396</v>
      </c>
      <c r="G799" s="28">
        <v>33000</v>
      </c>
    </row>
    <row r="800" spans="2:7" ht="12.75">
      <c r="B800" s="3" t="s">
        <v>6</v>
      </c>
      <c r="C800" s="27" t="s">
        <v>63</v>
      </c>
      <c r="D800" s="3" t="s">
        <v>114</v>
      </c>
      <c r="F800" s="59"/>
      <c r="G800" s="28" t="e">
        <f>F800/E800*1000</f>
        <v>#DIV/0!</v>
      </c>
    </row>
    <row r="801" spans="2:7" ht="12.75">
      <c r="B801" s="3" t="s">
        <v>6</v>
      </c>
      <c r="C801" s="27" t="s">
        <v>63</v>
      </c>
      <c r="D801" s="3" t="s">
        <v>58</v>
      </c>
      <c r="F801" s="59"/>
      <c r="G801" s="28" t="e">
        <f>(F801/E801)*1000</f>
        <v>#DIV/0!</v>
      </c>
    </row>
    <row r="802" spans="2:7" ht="12.75">
      <c r="B802" s="3" t="s">
        <v>6</v>
      </c>
      <c r="C802" s="27" t="s">
        <v>64</v>
      </c>
      <c r="D802" s="3" t="s">
        <v>16</v>
      </c>
      <c r="E802" s="59">
        <v>1623</v>
      </c>
      <c r="F802" s="59">
        <f>G802*E802/1000</f>
        <v>32460</v>
      </c>
      <c r="G802" s="28">
        <v>20000</v>
      </c>
    </row>
    <row r="803" spans="2:7" ht="12.75">
      <c r="B803" s="3" t="s">
        <v>6</v>
      </c>
      <c r="C803" s="27" t="s">
        <v>64</v>
      </c>
      <c r="D803" s="3" t="s">
        <v>17</v>
      </c>
      <c r="F803" s="59">
        <f>G803*E803/1000</f>
        <v>0</v>
      </c>
      <c r="G803" s="28"/>
    </row>
    <row r="804" spans="2:7" ht="12.75">
      <c r="B804" s="3" t="s">
        <v>6</v>
      </c>
      <c r="C804" s="27" t="s">
        <v>64</v>
      </c>
      <c r="D804" s="3" t="s">
        <v>18</v>
      </c>
      <c r="F804" s="59"/>
      <c r="G804" s="28"/>
    </row>
    <row r="805" spans="2:7" ht="12.75">
      <c r="B805" s="3" t="s">
        <v>6</v>
      </c>
      <c r="C805" s="27" t="s">
        <v>64</v>
      </c>
      <c r="D805" s="3" t="s">
        <v>19</v>
      </c>
      <c r="F805" s="59"/>
      <c r="G805" s="28"/>
    </row>
    <row r="806" spans="2:7" ht="12.75">
      <c r="B806" s="3" t="s">
        <v>6</v>
      </c>
      <c r="C806" s="27" t="s">
        <v>64</v>
      </c>
      <c r="D806" s="3" t="s">
        <v>76</v>
      </c>
      <c r="F806" s="59"/>
      <c r="G806" s="28"/>
    </row>
    <row r="807" spans="2:7" ht="12.75">
      <c r="B807" s="3" t="s">
        <v>6</v>
      </c>
      <c r="C807" s="27" t="s">
        <v>64</v>
      </c>
      <c r="D807" s="3" t="s">
        <v>20</v>
      </c>
      <c r="F807" s="59"/>
      <c r="G807" s="28" t="e">
        <f>(F807/E807)*1000</f>
        <v>#DIV/0!</v>
      </c>
    </row>
    <row r="808" spans="2:7" ht="12.75">
      <c r="B808" s="3" t="s">
        <v>6</v>
      </c>
      <c r="C808" s="27" t="s">
        <v>64</v>
      </c>
      <c r="D808" s="3" t="s">
        <v>28</v>
      </c>
      <c r="F808" s="59"/>
      <c r="G808" s="28"/>
    </row>
    <row r="809" spans="2:7" ht="12.75">
      <c r="B809" s="3" t="s">
        <v>6</v>
      </c>
      <c r="C809" s="27" t="s">
        <v>64</v>
      </c>
      <c r="D809" s="3" t="s">
        <v>115</v>
      </c>
      <c r="F809" s="59"/>
      <c r="G809" s="28" t="e">
        <f>(F809/E809)*1000</f>
        <v>#DIV/0!</v>
      </c>
    </row>
    <row r="810" spans="2:7" ht="12.75">
      <c r="B810" s="3" t="s">
        <v>6</v>
      </c>
      <c r="C810" s="27" t="s">
        <v>64</v>
      </c>
      <c r="D810" s="3" t="s">
        <v>116</v>
      </c>
      <c r="F810" s="59"/>
      <c r="G810" s="28" t="e">
        <f>(F810/E810)*1000</f>
        <v>#DIV/0!</v>
      </c>
    </row>
    <row r="811" spans="2:7" ht="12.75">
      <c r="B811" s="3" t="s">
        <v>6</v>
      </c>
      <c r="C811" s="27" t="s">
        <v>64</v>
      </c>
      <c r="D811" s="3" t="s">
        <v>117</v>
      </c>
      <c r="F811" s="59"/>
      <c r="G811" s="28" t="e">
        <f>(F811/E811)*1000</f>
        <v>#DIV/0!</v>
      </c>
    </row>
    <row r="812" spans="2:7" ht="12.75">
      <c r="B812" s="3" t="s">
        <v>6</v>
      </c>
      <c r="C812" s="27" t="s">
        <v>64</v>
      </c>
      <c r="D812" s="3" t="s">
        <v>93</v>
      </c>
      <c r="F812" s="59"/>
      <c r="G812" s="28"/>
    </row>
    <row r="813" spans="2:7" ht="12.75">
      <c r="B813" s="3" t="s">
        <v>6</v>
      </c>
      <c r="C813" s="27" t="s">
        <v>65</v>
      </c>
      <c r="D813" s="3" t="s">
        <v>21</v>
      </c>
      <c r="E813" s="59">
        <v>900</v>
      </c>
      <c r="F813" s="59">
        <f>G813*E813/1000</f>
        <v>7830</v>
      </c>
      <c r="G813" s="28">
        <v>8700</v>
      </c>
    </row>
    <row r="814" spans="2:7" ht="12.75">
      <c r="B814" s="3" t="s">
        <v>6</v>
      </c>
      <c r="C814" s="27" t="s">
        <v>65</v>
      </c>
      <c r="D814" s="3" t="s">
        <v>59</v>
      </c>
      <c r="E814" s="59">
        <v>98</v>
      </c>
      <c r="F814" s="59">
        <f>G814*E814/1000</f>
        <v>215.6</v>
      </c>
      <c r="G814" s="28">
        <v>2200</v>
      </c>
    </row>
    <row r="815" spans="2:7" ht="12.75">
      <c r="B815" s="3" t="s">
        <v>6</v>
      </c>
      <c r="C815" s="27" t="s">
        <v>65</v>
      </c>
      <c r="D815" s="3" t="s">
        <v>22</v>
      </c>
      <c r="E815" s="59">
        <v>44</v>
      </c>
      <c r="F815" s="59">
        <f>G815*E815/1000</f>
        <v>924</v>
      </c>
      <c r="G815" s="28">
        <v>21000</v>
      </c>
    </row>
    <row r="816" spans="2:7" ht="12.75">
      <c r="B816" s="3" t="s">
        <v>6</v>
      </c>
      <c r="C816" s="27" t="s">
        <v>65</v>
      </c>
      <c r="D816" s="3" t="s">
        <v>24</v>
      </c>
      <c r="E816" s="59">
        <v>800</v>
      </c>
      <c r="F816" s="59">
        <f>G816*E816/1000</f>
        <v>26400</v>
      </c>
      <c r="G816" s="28">
        <v>33000</v>
      </c>
    </row>
    <row r="817" spans="2:7" ht="12.75">
      <c r="B817" s="3" t="s">
        <v>6</v>
      </c>
      <c r="C817" s="27" t="s">
        <v>65</v>
      </c>
      <c r="D817" s="3" t="s">
        <v>74</v>
      </c>
      <c r="E817" s="59">
        <v>225</v>
      </c>
      <c r="F817" s="59">
        <f>G817*E817/1000</f>
        <v>675</v>
      </c>
      <c r="G817" s="28">
        <v>3000</v>
      </c>
    </row>
    <row r="818" spans="2:7" ht="12.75">
      <c r="B818" s="3" t="s">
        <v>6</v>
      </c>
      <c r="C818" s="27" t="s">
        <v>65</v>
      </c>
      <c r="D818" s="3" t="s">
        <v>44</v>
      </c>
      <c r="E818" s="59">
        <v>0</v>
      </c>
      <c r="F818" s="59"/>
      <c r="G818" s="28" t="e">
        <f>(F818/E818)*1000</f>
        <v>#DIV/0!</v>
      </c>
    </row>
    <row r="819" spans="2:7" ht="12.75">
      <c r="B819" s="3" t="s">
        <v>6</v>
      </c>
      <c r="C819" s="27" t="s">
        <v>65</v>
      </c>
      <c r="D819" s="3" t="s">
        <v>43</v>
      </c>
      <c r="F819" s="59"/>
      <c r="G819" s="28"/>
    </row>
    <row r="820" spans="2:7" ht="12.75">
      <c r="B820" s="3" t="s">
        <v>6</v>
      </c>
      <c r="C820" s="27" t="s">
        <v>65</v>
      </c>
      <c r="D820" s="3" t="s">
        <v>23</v>
      </c>
      <c r="E820" s="59">
        <v>40</v>
      </c>
      <c r="F820" s="59">
        <f>G820*E820/1000</f>
        <v>1720</v>
      </c>
      <c r="G820" s="28">
        <v>43000</v>
      </c>
    </row>
    <row r="821" spans="2:7" ht="12.75">
      <c r="B821" s="3" t="s">
        <v>6</v>
      </c>
      <c r="C821" s="27" t="s">
        <v>65</v>
      </c>
      <c r="D821" s="3" t="s">
        <v>33</v>
      </c>
      <c r="F821" s="59"/>
      <c r="G821" s="28" t="e">
        <f>(F821/E821)*1000</f>
        <v>#DIV/0!</v>
      </c>
    </row>
    <row r="822" spans="2:7" ht="12.75">
      <c r="B822" s="3" t="s">
        <v>6</v>
      </c>
      <c r="C822" s="27" t="s">
        <v>65</v>
      </c>
      <c r="D822" s="3" t="s">
        <v>40</v>
      </c>
      <c r="E822" s="59">
        <v>15</v>
      </c>
      <c r="F822" s="59">
        <v>375</v>
      </c>
      <c r="G822" s="28">
        <f>(F822/E822)*1000</f>
        <v>25000</v>
      </c>
    </row>
    <row r="823" spans="2:7" ht="12.75">
      <c r="B823" s="3" t="s">
        <v>6</v>
      </c>
      <c r="C823" s="27" t="s">
        <v>66</v>
      </c>
      <c r="D823" s="3" t="s">
        <v>50</v>
      </c>
      <c r="F823" s="59"/>
      <c r="G823" s="28" t="e">
        <f>(F823/E823)*1000</f>
        <v>#DIV/0!</v>
      </c>
    </row>
    <row r="824" spans="2:7" ht="12.75">
      <c r="B824" s="3" t="s">
        <v>6</v>
      </c>
      <c r="C824" s="27" t="s">
        <v>66</v>
      </c>
      <c r="D824" s="3" t="s">
        <v>31</v>
      </c>
      <c r="F824" s="59"/>
      <c r="G824" s="28"/>
    </row>
    <row r="825" spans="2:7" ht="12.75">
      <c r="B825" s="3" t="s">
        <v>6</v>
      </c>
      <c r="C825" s="27" t="s">
        <v>66</v>
      </c>
      <c r="D825" s="3" t="s">
        <v>32</v>
      </c>
      <c r="F825" s="59"/>
      <c r="G825" s="28"/>
    </row>
    <row r="826" spans="2:7" ht="12.75">
      <c r="B826" s="3" t="s">
        <v>6</v>
      </c>
      <c r="C826" s="27" t="s">
        <v>66</v>
      </c>
      <c r="D826" s="3" t="s">
        <v>25</v>
      </c>
      <c r="E826" s="59">
        <v>16</v>
      </c>
      <c r="F826" s="59">
        <v>20</v>
      </c>
      <c r="G826" s="28">
        <f>(F826/E826)*1000</f>
        <v>1250</v>
      </c>
    </row>
    <row r="827" spans="2:7" ht="12.75">
      <c r="B827" s="3" t="s">
        <v>6</v>
      </c>
      <c r="C827" s="27" t="s">
        <v>67</v>
      </c>
      <c r="D827" s="3" t="s">
        <v>30</v>
      </c>
      <c r="F827" s="59">
        <f>G827*E827/1000</f>
        <v>0</v>
      </c>
      <c r="G827" s="28"/>
    </row>
    <row r="828" spans="2:7" ht="12.75">
      <c r="B828" s="3" t="s">
        <v>6</v>
      </c>
      <c r="C828" s="27" t="s">
        <v>67</v>
      </c>
      <c r="D828" s="3" t="s">
        <v>29</v>
      </c>
      <c r="F828" s="59"/>
      <c r="G828" s="28" t="e">
        <f>(F828/E828)*1000</f>
        <v>#DIV/0!</v>
      </c>
    </row>
    <row r="829" spans="2:7" ht="12.75">
      <c r="B829" s="3" t="s">
        <v>6</v>
      </c>
      <c r="C829" s="27" t="s">
        <v>67</v>
      </c>
      <c r="D829" s="3" t="s">
        <v>41</v>
      </c>
      <c r="F829" s="59">
        <f>G829*E829/1000</f>
        <v>0</v>
      </c>
      <c r="G829" s="28"/>
    </row>
    <row r="830" spans="2:7" ht="12.75">
      <c r="B830" s="3" t="s">
        <v>6</v>
      </c>
      <c r="C830" s="27" t="s">
        <v>67</v>
      </c>
      <c r="D830" s="3" t="s">
        <v>46</v>
      </c>
      <c r="F830" s="59"/>
      <c r="G830" s="28"/>
    </row>
    <row r="831" spans="2:7" ht="12.75">
      <c r="B831" s="3" t="s">
        <v>6</v>
      </c>
      <c r="C831" s="27" t="s">
        <v>45</v>
      </c>
      <c r="D831" s="3" t="s">
        <v>37</v>
      </c>
      <c r="F831" s="59"/>
      <c r="G831" s="28" t="e">
        <f>(F831/E831)*1000</f>
        <v>#DIV/0!</v>
      </c>
    </row>
    <row r="832" spans="2:7" ht="12.75">
      <c r="B832" s="3" t="s">
        <v>6</v>
      </c>
      <c r="C832" s="27" t="s">
        <v>45</v>
      </c>
      <c r="D832" s="3" t="s">
        <v>26</v>
      </c>
      <c r="F832" s="70"/>
      <c r="G832" s="58" t="e">
        <f>(F832/E832)*1000</f>
        <v>#DIV/0!</v>
      </c>
    </row>
    <row r="833" spans="2:7" ht="12.75">
      <c r="B833" s="3" t="s">
        <v>6</v>
      </c>
      <c r="C833" s="27" t="s">
        <v>45</v>
      </c>
      <c r="D833" s="3" t="s">
        <v>34</v>
      </c>
      <c r="F833" s="59"/>
      <c r="G833" s="28"/>
    </row>
    <row r="834" spans="2:7" ht="12.75">
      <c r="B834" s="3" t="s">
        <v>6</v>
      </c>
      <c r="C834" s="27" t="s">
        <v>45</v>
      </c>
      <c r="D834" s="3" t="s">
        <v>42</v>
      </c>
      <c r="F834" s="59"/>
      <c r="G834" s="28"/>
    </row>
    <row r="835" spans="2:7" ht="12.75">
      <c r="B835" s="3" t="s">
        <v>6</v>
      </c>
      <c r="C835" s="27" t="s">
        <v>45</v>
      </c>
      <c r="D835" s="3" t="s">
        <v>27</v>
      </c>
      <c r="F835" s="59"/>
      <c r="G835" s="28" t="e">
        <f>(F835/E835)*1000</f>
        <v>#DIV/0!</v>
      </c>
    </row>
    <row r="836" spans="2:7" ht="12.75">
      <c r="B836" s="3" t="s">
        <v>6</v>
      </c>
      <c r="C836" s="27" t="s">
        <v>45</v>
      </c>
      <c r="D836" s="3" t="s">
        <v>45</v>
      </c>
      <c r="F836" s="59"/>
      <c r="G836" s="28" t="e">
        <f>(F836/E836)*1000</f>
        <v>#DIV/0!</v>
      </c>
    </row>
    <row r="837" spans="2:7" ht="12.75">
      <c r="B837" s="3" t="s">
        <v>6</v>
      </c>
      <c r="C837" s="3"/>
      <c r="D837" s="3" t="s">
        <v>60</v>
      </c>
      <c r="E837" s="59">
        <f>SUM(E783,E785,E787:E790,E792,E793,E795:E813,E815,E816,E818:E836)</f>
        <v>7952</v>
      </c>
      <c r="F837" s="59">
        <f>SUM(F783,F785,F787:F790,F792,F793,F795:F813,F815,F816,F818:F836)</f>
        <v>87801.5</v>
      </c>
      <c r="G837" s="28">
        <f>(F837/E837)*1000</f>
        <v>11041.4361167002</v>
      </c>
    </row>
    <row r="838" spans="2:7" ht="12.75">
      <c r="B838" s="3" t="s">
        <v>6</v>
      </c>
      <c r="C838" s="3"/>
      <c r="D838" s="3" t="s">
        <v>68</v>
      </c>
      <c r="E838" s="59">
        <f>SUM(E784,E786,E791,E794,E814,E817)</f>
        <v>4273</v>
      </c>
      <c r="F838" s="59">
        <f>SUM(F784,F786,F791,F794,F814,F817)</f>
        <v>4958.3</v>
      </c>
      <c r="G838" s="28"/>
    </row>
    <row r="839" spans="2:7" ht="12.75">
      <c r="B839" s="3" t="s">
        <v>6</v>
      </c>
      <c r="C839" s="3"/>
      <c r="D839" s="3" t="s">
        <v>83</v>
      </c>
      <c r="E839" s="59">
        <v>2703</v>
      </c>
      <c r="F839" s="59"/>
      <c r="G839" s="28"/>
    </row>
    <row r="840" spans="2:7" ht="12.75">
      <c r="B840" s="3" t="s">
        <v>6</v>
      </c>
      <c r="C840" s="3"/>
      <c r="D840" s="3" t="s">
        <v>84</v>
      </c>
      <c r="E840" s="59">
        <v>2650</v>
      </c>
      <c r="F840" s="59"/>
      <c r="G840" s="28"/>
    </row>
    <row r="841" spans="3:19" s="39" customFormat="1" ht="12.75">
      <c r="C841" s="36"/>
      <c r="D841" s="35"/>
      <c r="E841" s="63"/>
      <c r="F841" s="64"/>
      <c r="G841" s="28"/>
      <c r="H841" s="37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 spans="2:7" ht="12.75">
      <c r="B842" s="3" t="s">
        <v>51</v>
      </c>
      <c r="C842" s="27"/>
      <c r="D842" s="3" t="s">
        <v>52</v>
      </c>
      <c r="E842" s="59" t="s">
        <v>69</v>
      </c>
      <c r="F842" s="62" t="s">
        <v>47</v>
      </c>
      <c r="G842" s="28" t="s">
        <v>49</v>
      </c>
    </row>
    <row r="843" spans="2:7" ht="12.75">
      <c r="B843" s="3" t="s">
        <v>77</v>
      </c>
      <c r="C843" s="27" t="s">
        <v>61</v>
      </c>
      <c r="D843" s="3" t="s">
        <v>8</v>
      </c>
      <c r="E843" s="59">
        <v>1700</v>
      </c>
      <c r="F843" s="59">
        <f aca="true" t="shared" si="27" ref="F843:F848">G843*E843/1000</f>
        <v>8500</v>
      </c>
      <c r="G843" s="28">
        <v>5000</v>
      </c>
    </row>
    <row r="844" spans="2:7" ht="12.75">
      <c r="B844" s="3" t="s">
        <v>77</v>
      </c>
      <c r="C844" s="27" t="s">
        <v>61</v>
      </c>
      <c r="D844" s="3" t="s">
        <v>53</v>
      </c>
      <c r="F844" s="59">
        <f t="shared" si="27"/>
        <v>0</v>
      </c>
      <c r="G844" s="28"/>
    </row>
    <row r="845" spans="2:7" ht="12.75">
      <c r="B845" s="3" t="s">
        <v>77</v>
      </c>
      <c r="C845" s="27" t="s">
        <v>61</v>
      </c>
      <c r="D845" s="3" t="s">
        <v>9</v>
      </c>
      <c r="E845" s="59">
        <v>800</v>
      </c>
      <c r="F845" s="59">
        <f t="shared" si="27"/>
        <v>3520</v>
      </c>
      <c r="G845" s="28">
        <v>4400</v>
      </c>
    </row>
    <row r="846" spans="2:7" ht="12.75">
      <c r="B846" s="3" t="s">
        <v>77</v>
      </c>
      <c r="C846" s="27" t="s">
        <v>61</v>
      </c>
      <c r="D846" s="3" t="s">
        <v>54</v>
      </c>
      <c r="F846" s="59">
        <f t="shared" si="27"/>
        <v>0</v>
      </c>
      <c r="G846" s="28"/>
    </row>
    <row r="847" spans="2:7" ht="12.75">
      <c r="B847" s="3" t="s">
        <v>77</v>
      </c>
      <c r="C847" s="27" t="s">
        <v>61</v>
      </c>
      <c r="D847" s="3" t="s">
        <v>55</v>
      </c>
      <c r="E847" s="59">
        <v>3631</v>
      </c>
      <c r="F847" s="59">
        <f t="shared" si="27"/>
        <v>18881.2</v>
      </c>
      <c r="G847" s="28">
        <v>5200</v>
      </c>
    </row>
    <row r="848" spans="2:7" ht="12.75">
      <c r="B848" s="3" t="s">
        <v>77</v>
      </c>
      <c r="C848" s="27" t="s">
        <v>61</v>
      </c>
      <c r="D848" s="3" t="s">
        <v>10</v>
      </c>
      <c r="F848" s="59">
        <f t="shared" si="27"/>
        <v>0</v>
      </c>
      <c r="G848" s="28"/>
    </row>
    <row r="849" spans="2:7" ht="12.75">
      <c r="B849" s="3" t="s">
        <v>77</v>
      </c>
      <c r="C849" s="27" t="s">
        <v>61</v>
      </c>
      <c r="D849" s="3" t="s">
        <v>35</v>
      </c>
      <c r="F849" s="59"/>
      <c r="G849" s="28"/>
    </row>
    <row r="850" spans="2:7" ht="12.75">
      <c r="B850" s="3" t="s">
        <v>77</v>
      </c>
      <c r="C850" s="27" t="s">
        <v>62</v>
      </c>
      <c r="D850" s="3" t="s">
        <v>38</v>
      </c>
      <c r="F850" s="59">
        <f>G850*E850/1000</f>
        <v>0</v>
      </c>
      <c r="G850" s="28"/>
    </row>
    <row r="851" spans="2:7" ht="12.75">
      <c r="B851" s="3" t="s">
        <v>77</v>
      </c>
      <c r="C851" s="27" t="s">
        <v>62</v>
      </c>
      <c r="D851" s="3" t="s">
        <v>57</v>
      </c>
      <c r="F851" s="59">
        <f>G851*E851/1000</f>
        <v>0</v>
      </c>
      <c r="G851" s="28"/>
    </row>
    <row r="852" spans="2:7" ht="12.75">
      <c r="B852" s="3" t="s">
        <v>77</v>
      </c>
      <c r="C852" s="27" t="s">
        <v>62</v>
      </c>
      <c r="D852" s="3" t="s">
        <v>11</v>
      </c>
      <c r="F852" s="59">
        <f>E852*G852/1000</f>
        <v>0</v>
      </c>
      <c r="G852" s="28"/>
    </row>
    <row r="853" spans="2:7" ht="12.75">
      <c r="B853" s="3" t="s">
        <v>77</v>
      </c>
      <c r="C853" s="27" t="s">
        <v>62</v>
      </c>
      <c r="D853" s="3" t="s">
        <v>12</v>
      </c>
      <c r="F853" s="59">
        <f>E853*G853/1000</f>
        <v>0</v>
      </c>
      <c r="G853" s="28"/>
    </row>
    <row r="854" spans="2:7" ht="12.75">
      <c r="B854" s="3" t="s">
        <v>77</v>
      </c>
      <c r="C854" s="27" t="s">
        <v>62</v>
      </c>
      <c r="D854" s="3" t="s">
        <v>56</v>
      </c>
      <c r="F854" s="59">
        <f>E854*G854/1000</f>
        <v>0</v>
      </c>
      <c r="G854" s="28"/>
    </row>
    <row r="855" spans="2:7" ht="12.75">
      <c r="B855" s="3" t="s">
        <v>77</v>
      </c>
      <c r="C855" s="27" t="s">
        <v>62</v>
      </c>
      <c r="D855" s="3" t="s">
        <v>13</v>
      </c>
      <c r="E855" s="59">
        <v>27</v>
      </c>
      <c r="F855" s="59">
        <f>G855*E855/1000</f>
        <v>27</v>
      </c>
      <c r="G855" s="28">
        <v>1000</v>
      </c>
    </row>
    <row r="856" spans="2:7" ht="12.75">
      <c r="B856" s="3" t="s">
        <v>77</v>
      </c>
      <c r="C856" s="27" t="s">
        <v>63</v>
      </c>
      <c r="D856" s="3" t="s">
        <v>14</v>
      </c>
      <c r="F856" s="59">
        <f>G856*E856/1000</f>
        <v>0</v>
      </c>
      <c r="G856" s="28"/>
    </row>
    <row r="857" spans="2:7" ht="12.75">
      <c r="B857" s="3" t="s">
        <v>77</v>
      </c>
      <c r="C857" s="27" t="s">
        <v>63</v>
      </c>
      <c r="D857" s="3" t="s">
        <v>36</v>
      </c>
      <c r="F857" s="59">
        <f>G857*E857/1000</f>
        <v>0</v>
      </c>
      <c r="G857" s="28"/>
    </row>
    <row r="858" spans="2:7" ht="12.75">
      <c r="B858" s="3" t="s">
        <v>77</v>
      </c>
      <c r="C858" s="27" t="s">
        <v>63</v>
      </c>
      <c r="D858" s="3" t="s">
        <v>39</v>
      </c>
      <c r="F858" s="59"/>
      <c r="G858" s="28" t="e">
        <f>(F858/E858)*1000</f>
        <v>#DIV/0!</v>
      </c>
    </row>
    <row r="859" spans="2:7" ht="12.75">
      <c r="B859" s="3" t="s">
        <v>77</v>
      </c>
      <c r="C859" s="27" t="s">
        <v>63</v>
      </c>
      <c r="D859" s="3" t="s">
        <v>15</v>
      </c>
      <c r="E859" s="59">
        <v>144</v>
      </c>
      <c r="F859" s="59">
        <f>G859*E859/1000</f>
        <v>3312</v>
      </c>
      <c r="G859" s="28">
        <v>23000</v>
      </c>
    </row>
    <row r="860" spans="2:7" ht="12.75">
      <c r="B860" s="3" t="s">
        <v>77</v>
      </c>
      <c r="C860" s="27" t="s">
        <v>63</v>
      </c>
      <c r="D860" s="3" t="s">
        <v>114</v>
      </c>
      <c r="F860" s="59"/>
      <c r="G860" s="28" t="e">
        <f>F860/E860*1000</f>
        <v>#DIV/0!</v>
      </c>
    </row>
    <row r="861" spans="2:7" ht="12.75">
      <c r="B861" s="3" t="s">
        <v>77</v>
      </c>
      <c r="C861" s="27" t="s">
        <v>63</v>
      </c>
      <c r="D861" s="3" t="s">
        <v>58</v>
      </c>
      <c r="E861" s="59">
        <v>1</v>
      </c>
      <c r="F861" s="59">
        <v>11</v>
      </c>
      <c r="G861" s="28">
        <f>(F861/E861)*1000</f>
        <v>11000</v>
      </c>
    </row>
    <row r="862" spans="2:7" ht="12.75">
      <c r="B862" s="3" t="s">
        <v>77</v>
      </c>
      <c r="C862" s="27" t="s">
        <v>64</v>
      </c>
      <c r="D862" s="3" t="s">
        <v>16</v>
      </c>
      <c r="E862" s="59">
        <v>1034</v>
      </c>
      <c r="F862" s="59">
        <f>G862*E862/1000</f>
        <v>40326</v>
      </c>
      <c r="G862" s="28">
        <v>39000</v>
      </c>
    </row>
    <row r="863" spans="2:7" ht="12.75">
      <c r="B863" s="3" t="s">
        <v>77</v>
      </c>
      <c r="C863" s="27" t="s">
        <v>64</v>
      </c>
      <c r="D863" s="3" t="s">
        <v>17</v>
      </c>
      <c r="E863" s="59">
        <v>735</v>
      </c>
      <c r="F863" s="59">
        <f>G863*E863/1000</f>
        <v>41160</v>
      </c>
      <c r="G863" s="28">
        <v>56000</v>
      </c>
    </row>
    <row r="864" spans="2:7" ht="12.75">
      <c r="B864" s="3" t="s">
        <v>77</v>
      </c>
      <c r="C864" s="27" t="s">
        <v>64</v>
      </c>
      <c r="D864" s="3" t="s">
        <v>18</v>
      </c>
      <c r="E864" s="59">
        <v>86</v>
      </c>
      <c r="F864" s="59">
        <v>3870</v>
      </c>
      <c r="G864" s="28">
        <f>(F864/E864)*1000</f>
        <v>45000</v>
      </c>
    </row>
    <row r="865" spans="2:7" ht="12.75">
      <c r="B865" s="3" t="s">
        <v>77</v>
      </c>
      <c r="C865" s="27" t="s">
        <v>64</v>
      </c>
      <c r="D865" s="3" t="s">
        <v>19</v>
      </c>
      <c r="F865" s="59">
        <v>0</v>
      </c>
      <c r="G865" s="28" t="e">
        <f>(F865/E865)*1000</f>
        <v>#DIV/0!</v>
      </c>
    </row>
    <row r="866" spans="2:7" ht="12.75">
      <c r="B866" s="3" t="s">
        <v>77</v>
      </c>
      <c r="C866" s="27" t="s">
        <v>64</v>
      </c>
      <c r="D866" s="3" t="s">
        <v>76</v>
      </c>
      <c r="F866" s="59"/>
      <c r="G866" s="28" t="e">
        <f>(F866/E866)*1000</f>
        <v>#DIV/0!</v>
      </c>
    </row>
    <row r="867" spans="2:7" ht="12.75">
      <c r="B867" s="3" t="s">
        <v>77</v>
      </c>
      <c r="C867" s="27" t="s">
        <v>64</v>
      </c>
      <c r="D867" s="3" t="s">
        <v>20</v>
      </c>
      <c r="F867" s="59"/>
      <c r="G867" s="28"/>
    </row>
    <row r="868" spans="2:7" ht="12.75">
      <c r="B868" s="3" t="s">
        <v>77</v>
      </c>
      <c r="C868" s="27" t="s">
        <v>64</v>
      </c>
      <c r="D868" s="3" t="s">
        <v>28</v>
      </c>
      <c r="F868" s="59"/>
      <c r="G868" s="28" t="e">
        <f>(F868/E868)*1000</f>
        <v>#DIV/0!</v>
      </c>
    </row>
    <row r="869" spans="2:7" ht="12.75">
      <c r="B869" s="3" t="s">
        <v>77</v>
      </c>
      <c r="C869" s="27" t="s">
        <v>64</v>
      </c>
      <c r="D869" s="3" t="s">
        <v>115</v>
      </c>
      <c r="F869" s="59"/>
      <c r="G869" s="28" t="e">
        <f>(F869/E869)*1000</f>
        <v>#DIV/0!</v>
      </c>
    </row>
    <row r="870" spans="2:7" ht="12.75">
      <c r="B870" s="3" t="s">
        <v>77</v>
      </c>
      <c r="C870" s="27" t="s">
        <v>64</v>
      </c>
      <c r="D870" s="3" t="s">
        <v>116</v>
      </c>
      <c r="F870" s="59"/>
      <c r="G870" s="28" t="e">
        <f>(F870/E870)*1000</f>
        <v>#DIV/0!</v>
      </c>
    </row>
    <row r="871" spans="2:7" ht="12.75">
      <c r="B871" s="3" t="s">
        <v>77</v>
      </c>
      <c r="C871" s="27" t="s">
        <v>64</v>
      </c>
      <c r="D871" s="3" t="s">
        <v>117</v>
      </c>
      <c r="F871" s="59"/>
      <c r="G871" s="28" t="e">
        <f>(F871/E871)*1000</f>
        <v>#DIV/0!</v>
      </c>
    </row>
    <row r="872" spans="2:7" ht="12.75">
      <c r="B872" s="3" t="s">
        <v>77</v>
      </c>
      <c r="C872" s="27" t="s">
        <v>64</v>
      </c>
      <c r="D872" s="3" t="s">
        <v>93</v>
      </c>
      <c r="E872" s="59">
        <v>1204</v>
      </c>
      <c r="F872" s="59">
        <v>42013</v>
      </c>
      <c r="G872" s="28">
        <f>(F872/E872)*1000</f>
        <v>34894.51827242525</v>
      </c>
    </row>
    <row r="873" spans="2:7" ht="12.75">
      <c r="B873" s="3" t="s">
        <v>77</v>
      </c>
      <c r="C873" s="27" t="s">
        <v>65</v>
      </c>
      <c r="D873" s="3" t="s">
        <v>21</v>
      </c>
      <c r="E873" s="59">
        <v>508</v>
      </c>
      <c r="F873" s="59">
        <f>G873*E873/1000</f>
        <v>7061.2</v>
      </c>
      <c r="G873" s="28">
        <v>13900</v>
      </c>
    </row>
    <row r="874" spans="2:7" ht="12.75">
      <c r="B874" s="3" t="s">
        <v>77</v>
      </c>
      <c r="C874" s="27" t="s">
        <v>65</v>
      </c>
      <c r="D874" s="3" t="s">
        <v>59</v>
      </c>
      <c r="F874" s="59">
        <f>G874*E874/1000</f>
        <v>0</v>
      </c>
      <c r="G874" s="28"/>
    </row>
    <row r="875" spans="2:7" ht="12.75">
      <c r="B875" s="3" t="s">
        <v>77</v>
      </c>
      <c r="C875" s="27" t="s">
        <v>65</v>
      </c>
      <c r="D875" s="3" t="s">
        <v>22</v>
      </c>
      <c r="E875" s="59">
        <v>900</v>
      </c>
      <c r="F875" s="59">
        <f>G875*E875/1000</f>
        <v>28800</v>
      </c>
      <c r="G875" s="28">
        <v>32000</v>
      </c>
    </row>
    <row r="876" spans="2:7" ht="12.75">
      <c r="B876" s="3" t="s">
        <v>77</v>
      </c>
      <c r="C876" s="27" t="s">
        <v>65</v>
      </c>
      <c r="D876" s="3" t="s">
        <v>24</v>
      </c>
      <c r="F876" s="59">
        <f>G876*E876/1000</f>
        <v>0</v>
      </c>
      <c r="G876" s="28"/>
    </row>
    <row r="877" spans="2:7" ht="12.75">
      <c r="B877" s="3" t="s">
        <v>77</v>
      </c>
      <c r="C877" s="27" t="s">
        <v>65</v>
      </c>
      <c r="D877" s="3" t="s">
        <v>74</v>
      </c>
      <c r="F877" s="59">
        <f>G877*E877/1000</f>
        <v>0</v>
      </c>
      <c r="G877" s="28"/>
    </row>
    <row r="878" spans="2:7" ht="12.75">
      <c r="B878" s="3" t="s">
        <v>77</v>
      </c>
      <c r="C878" s="27" t="s">
        <v>65</v>
      </c>
      <c r="D878" s="3" t="s">
        <v>44</v>
      </c>
      <c r="E878" s="59">
        <v>0</v>
      </c>
      <c r="F878" s="59"/>
      <c r="G878" s="28" t="e">
        <f>(F878/E878)*1000</f>
        <v>#DIV/0!</v>
      </c>
    </row>
    <row r="879" spans="2:7" ht="12.75">
      <c r="B879" s="3" t="s">
        <v>77</v>
      </c>
      <c r="C879" s="27" t="s">
        <v>65</v>
      </c>
      <c r="D879" s="3" t="s">
        <v>43</v>
      </c>
      <c r="F879" s="59"/>
      <c r="G879" s="28"/>
    </row>
    <row r="880" spans="2:7" ht="12.75">
      <c r="B880" s="3" t="s">
        <v>77</v>
      </c>
      <c r="C880" s="27" t="s">
        <v>65</v>
      </c>
      <c r="D880" s="3" t="s">
        <v>23</v>
      </c>
      <c r="E880" s="59">
        <v>150</v>
      </c>
      <c r="F880" s="59">
        <f>G880*E880/1000</f>
        <v>8700</v>
      </c>
      <c r="G880" s="28">
        <v>58000</v>
      </c>
    </row>
    <row r="881" spans="2:7" ht="12.75">
      <c r="B881" s="3" t="s">
        <v>77</v>
      </c>
      <c r="C881" s="27" t="s">
        <v>65</v>
      </c>
      <c r="D881" s="3" t="s">
        <v>33</v>
      </c>
      <c r="F881" s="59"/>
      <c r="G881" s="28" t="e">
        <f>(F881/E881)*1000</f>
        <v>#DIV/0!</v>
      </c>
    </row>
    <row r="882" spans="2:7" ht="12.75">
      <c r="B882" s="3" t="s">
        <v>77</v>
      </c>
      <c r="C882" s="27" t="s">
        <v>65</v>
      </c>
      <c r="D882" s="3" t="s">
        <v>40</v>
      </c>
      <c r="F882" s="59"/>
      <c r="G882" s="28"/>
    </row>
    <row r="883" spans="2:7" ht="12.75">
      <c r="B883" s="3" t="s">
        <v>77</v>
      </c>
      <c r="C883" s="27" t="s">
        <v>66</v>
      </c>
      <c r="D883" s="3" t="s">
        <v>50</v>
      </c>
      <c r="F883" s="59"/>
      <c r="G883" s="28" t="e">
        <f>(F883/E883)*1000</f>
        <v>#DIV/0!</v>
      </c>
    </row>
    <row r="884" spans="2:7" ht="12.75">
      <c r="B884" s="3" t="s">
        <v>77</v>
      </c>
      <c r="C884" s="27" t="s">
        <v>66</v>
      </c>
      <c r="D884" s="3" t="s">
        <v>31</v>
      </c>
      <c r="F884" s="59"/>
      <c r="G884" s="28"/>
    </row>
    <row r="885" spans="2:7" ht="12.75">
      <c r="B885" s="3" t="s">
        <v>77</v>
      </c>
      <c r="C885" s="27" t="s">
        <v>66</v>
      </c>
      <c r="D885" s="3" t="s">
        <v>32</v>
      </c>
      <c r="F885" s="59"/>
      <c r="G885" s="28"/>
    </row>
    <row r="886" spans="2:7" ht="12.75">
      <c r="B886" s="3" t="s">
        <v>77</v>
      </c>
      <c r="C886" s="27" t="s">
        <v>66</v>
      </c>
      <c r="D886" s="3" t="s">
        <v>25</v>
      </c>
      <c r="F886" s="59"/>
      <c r="G886" s="28" t="e">
        <f>(F886/E886)*1000</f>
        <v>#DIV/0!</v>
      </c>
    </row>
    <row r="887" spans="2:7" ht="12.75">
      <c r="B887" s="3" t="s">
        <v>77</v>
      </c>
      <c r="C887" s="27" t="s">
        <v>67</v>
      </c>
      <c r="D887" s="3" t="s">
        <v>30</v>
      </c>
      <c r="F887" s="59">
        <f>G887*E887/1000</f>
        <v>0</v>
      </c>
      <c r="G887" s="28"/>
    </row>
    <row r="888" spans="2:7" ht="12.75">
      <c r="B888" s="3" t="s">
        <v>77</v>
      </c>
      <c r="C888" s="27" t="s">
        <v>67</v>
      </c>
      <c r="D888" s="3" t="s">
        <v>29</v>
      </c>
      <c r="F888" s="59"/>
      <c r="G888" s="28" t="e">
        <f>(F888/E888)*1000</f>
        <v>#DIV/0!</v>
      </c>
    </row>
    <row r="889" spans="2:7" ht="12.75">
      <c r="B889" s="3" t="s">
        <v>77</v>
      </c>
      <c r="C889" s="27" t="s">
        <v>67</v>
      </c>
      <c r="D889" s="3" t="s">
        <v>41</v>
      </c>
      <c r="F889" s="59">
        <f>G889*E889/1000</f>
        <v>0</v>
      </c>
      <c r="G889" s="28"/>
    </row>
    <row r="890" spans="2:7" ht="12.75">
      <c r="B890" s="3" t="s">
        <v>77</v>
      </c>
      <c r="C890" s="27" t="s">
        <v>67</v>
      </c>
      <c r="D890" s="3" t="s">
        <v>46</v>
      </c>
      <c r="F890" s="59"/>
      <c r="G890" s="28"/>
    </row>
    <row r="891" spans="2:7" ht="12.75">
      <c r="B891" s="3" t="s">
        <v>77</v>
      </c>
      <c r="C891" s="27" t="s">
        <v>45</v>
      </c>
      <c r="D891" s="3" t="s">
        <v>37</v>
      </c>
      <c r="F891" s="59"/>
      <c r="G891" s="28" t="e">
        <f>(F891/E891)*1000</f>
        <v>#DIV/0!</v>
      </c>
    </row>
    <row r="892" spans="2:12" ht="12.75">
      <c r="B892" s="3" t="s">
        <v>77</v>
      </c>
      <c r="C892" s="27" t="s">
        <v>45</v>
      </c>
      <c r="D892" s="3" t="s">
        <v>26</v>
      </c>
      <c r="F892" s="70"/>
      <c r="G892" s="58" t="e">
        <f>(F892/E892)*1000</f>
        <v>#DIV/0!</v>
      </c>
      <c r="K892" s="40"/>
      <c r="L892" s="40"/>
    </row>
    <row r="893" spans="2:7" ht="12.75">
      <c r="B893" s="3" t="s">
        <v>77</v>
      </c>
      <c r="C893" s="27" t="s">
        <v>45</v>
      </c>
      <c r="D893" s="3" t="s">
        <v>34</v>
      </c>
      <c r="F893" s="59"/>
      <c r="G893" s="28"/>
    </row>
    <row r="894" spans="2:7" ht="12.75">
      <c r="B894" s="3" t="s">
        <v>77</v>
      </c>
      <c r="C894" s="27" t="s">
        <v>45</v>
      </c>
      <c r="D894" s="3" t="s">
        <v>42</v>
      </c>
      <c r="F894" s="59"/>
      <c r="G894" s="28"/>
    </row>
    <row r="895" spans="2:7" ht="12.75">
      <c r="B895" s="3" t="s">
        <v>77</v>
      </c>
      <c r="C895" s="27" t="s">
        <v>45</v>
      </c>
      <c r="D895" s="3" t="s">
        <v>27</v>
      </c>
      <c r="F895" s="59"/>
      <c r="G895" s="28" t="e">
        <f>(F895/E895)*1000</f>
        <v>#DIV/0!</v>
      </c>
    </row>
    <row r="896" spans="2:7" ht="12.75">
      <c r="B896" s="3" t="s">
        <v>77</v>
      </c>
      <c r="C896" s="27" t="s">
        <v>45</v>
      </c>
      <c r="D896" s="3" t="s">
        <v>45</v>
      </c>
      <c r="F896" s="59"/>
      <c r="G896" s="28" t="e">
        <f>(F896/E896)*1000</f>
        <v>#DIV/0!</v>
      </c>
    </row>
    <row r="897" spans="2:7" ht="12.75">
      <c r="B897" s="3" t="s">
        <v>77</v>
      </c>
      <c r="C897" s="3"/>
      <c r="D897" s="3" t="s">
        <v>60</v>
      </c>
      <c r="E897" s="59">
        <f>SUM(E843,E845,E847:E850,E852,E853,E855:E873,E875,E876,E878:E896)</f>
        <v>10920</v>
      </c>
      <c r="F897" s="59">
        <f>SUM(F843,F845,F847:F850,F852,F853,F855:F873,F875,F876,F878:F896)</f>
        <v>206181.40000000002</v>
      </c>
      <c r="G897" s="28">
        <f>(F897/E897)*1000</f>
        <v>18881.08058608059</v>
      </c>
    </row>
    <row r="898" spans="2:7" ht="12.75">
      <c r="B898" s="3" t="s">
        <v>77</v>
      </c>
      <c r="C898" s="3"/>
      <c r="D898" s="3" t="s">
        <v>68</v>
      </c>
      <c r="E898" s="59">
        <f>SUM(E844,E846,E851,E854,E874,E877)</f>
        <v>0</v>
      </c>
      <c r="F898" s="59">
        <f>SUM(F844,F846,F851,F854,F874,F877)</f>
        <v>0</v>
      </c>
      <c r="G898" s="28"/>
    </row>
    <row r="899" spans="2:7" ht="12.75">
      <c r="B899" s="3" t="s">
        <v>77</v>
      </c>
      <c r="C899" s="3"/>
      <c r="D899" s="3" t="s">
        <v>83</v>
      </c>
      <c r="E899" s="59">
        <v>7339</v>
      </c>
      <c r="F899" s="59"/>
      <c r="G899" s="28"/>
    </row>
    <row r="900" spans="2:7" ht="12.75">
      <c r="B900" s="3" t="s">
        <v>77</v>
      </c>
      <c r="C900" s="3"/>
      <c r="D900" s="3" t="s">
        <v>84</v>
      </c>
      <c r="F900" s="59"/>
      <c r="G900" s="28"/>
    </row>
    <row r="901" spans="3:19" s="39" customFormat="1" ht="12.75">
      <c r="C901" s="36"/>
      <c r="D901" s="35"/>
      <c r="E901" s="63"/>
      <c r="F901" s="64"/>
      <c r="G901" s="28"/>
      <c r="H901" s="37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 spans="2:7" ht="12.75">
      <c r="B902" s="3" t="s">
        <v>51</v>
      </c>
      <c r="C902" s="27"/>
      <c r="D902" s="3" t="s">
        <v>52</v>
      </c>
      <c r="E902" s="59" t="s">
        <v>69</v>
      </c>
      <c r="F902" s="62" t="s">
        <v>47</v>
      </c>
      <c r="G902" s="28" t="s">
        <v>49</v>
      </c>
    </row>
    <row r="903" spans="2:7" ht="12.75">
      <c r="B903" s="3" t="s">
        <v>75</v>
      </c>
      <c r="C903" s="27" t="s">
        <v>61</v>
      </c>
      <c r="D903" s="3" t="s">
        <v>8</v>
      </c>
      <c r="E903" s="59">
        <v>1650</v>
      </c>
      <c r="F903" s="59">
        <f aca="true" t="shared" si="28" ref="F903:F908">G903*E903/1000</f>
        <v>6930</v>
      </c>
      <c r="G903" s="28">
        <v>4200</v>
      </c>
    </row>
    <row r="904" spans="2:7" ht="12.75">
      <c r="B904" s="3" t="s">
        <v>75</v>
      </c>
      <c r="C904" s="27" t="s">
        <v>61</v>
      </c>
      <c r="D904" s="3" t="s">
        <v>53</v>
      </c>
      <c r="F904" s="59">
        <f t="shared" si="28"/>
        <v>0</v>
      </c>
      <c r="G904" s="28"/>
    </row>
    <row r="905" spans="2:7" ht="12.75">
      <c r="B905" s="3" t="s">
        <v>75</v>
      </c>
      <c r="C905" s="27" t="s">
        <v>61</v>
      </c>
      <c r="D905" s="3" t="s">
        <v>9</v>
      </c>
      <c r="E905" s="59">
        <v>1400</v>
      </c>
      <c r="F905" s="59">
        <f t="shared" si="28"/>
        <v>5040</v>
      </c>
      <c r="G905" s="28">
        <v>3600</v>
      </c>
    </row>
    <row r="906" spans="2:7" ht="12.75">
      <c r="B906" s="3" t="s">
        <v>75</v>
      </c>
      <c r="C906" s="27" t="s">
        <v>61</v>
      </c>
      <c r="D906" s="3" t="s">
        <v>54</v>
      </c>
      <c r="F906" s="59">
        <f t="shared" si="28"/>
        <v>0</v>
      </c>
      <c r="G906" s="28"/>
    </row>
    <row r="907" spans="2:7" ht="12.75">
      <c r="B907" s="3" t="s">
        <v>75</v>
      </c>
      <c r="C907" s="27" t="s">
        <v>61</v>
      </c>
      <c r="D907" s="3" t="s">
        <v>55</v>
      </c>
      <c r="F907" s="59">
        <f t="shared" si="28"/>
        <v>0</v>
      </c>
      <c r="G907" s="28"/>
    </row>
    <row r="908" spans="2:7" ht="12.75">
      <c r="B908" s="3" t="s">
        <v>75</v>
      </c>
      <c r="C908" s="27" t="s">
        <v>61</v>
      </c>
      <c r="D908" s="3" t="s">
        <v>10</v>
      </c>
      <c r="E908" s="59">
        <v>10</v>
      </c>
      <c r="F908" s="59">
        <f t="shared" si="28"/>
        <v>70</v>
      </c>
      <c r="G908" s="28">
        <v>7000</v>
      </c>
    </row>
    <row r="909" spans="2:7" ht="12.75">
      <c r="B909" s="3" t="s">
        <v>75</v>
      </c>
      <c r="C909" s="27" t="s">
        <v>61</v>
      </c>
      <c r="D909" s="3" t="s">
        <v>35</v>
      </c>
      <c r="F909" s="59"/>
      <c r="G909" s="28" t="e">
        <f>(F909/E909)*1000</f>
        <v>#DIV/0!</v>
      </c>
    </row>
    <row r="910" spans="2:7" ht="12.75">
      <c r="B910" s="3" t="s">
        <v>75</v>
      </c>
      <c r="C910" s="27" t="s">
        <v>62</v>
      </c>
      <c r="D910" s="3" t="s">
        <v>38</v>
      </c>
      <c r="E910" s="59">
        <v>95</v>
      </c>
      <c r="F910" s="59">
        <f>G910*E910/1000</f>
        <v>161.5</v>
      </c>
      <c r="G910" s="28">
        <v>1700</v>
      </c>
    </row>
    <row r="911" spans="2:7" ht="12.75">
      <c r="B911" s="3" t="s">
        <v>75</v>
      </c>
      <c r="C911" s="27" t="s">
        <v>62</v>
      </c>
      <c r="D911" s="3" t="s">
        <v>57</v>
      </c>
      <c r="F911" s="59">
        <f>G911*E911/1000</f>
        <v>0</v>
      </c>
      <c r="G911" s="28"/>
    </row>
    <row r="912" spans="2:7" ht="12.75">
      <c r="B912" s="3" t="s">
        <v>75</v>
      </c>
      <c r="C912" s="27" t="s">
        <v>62</v>
      </c>
      <c r="D912" s="3" t="s">
        <v>11</v>
      </c>
      <c r="E912" s="59">
        <v>120</v>
      </c>
      <c r="F912" s="59">
        <f>E912*G912/1000</f>
        <v>240</v>
      </c>
      <c r="G912" s="28">
        <v>2000</v>
      </c>
    </row>
    <row r="913" spans="2:7" ht="12.75">
      <c r="B913" s="3" t="s">
        <v>75</v>
      </c>
      <c r="C913" s="27" t="s">
        <v>62</v>
      </c>
      <c r="D913" s="3" t="s">
        <v>12</v>
      </c>
      <c r="E913" s="59">
        <v>10</v>
      </c>
      <c r="F913" s="59">
        <f>E913*G913/1000</f>
        <v>15</v>
      </c>
      <c r="G913" s="28">
        <v>1500</v>
      </c>
    </row>
    <row r="914" spans="2:7" ht="12.75">
      <c r="B914" s="3" t="s">
        <v>75</v>
      </c>
      <c r="C914" s="27" t="s">
        <v>62</v>
      </c>
      <c r="D914" s="3" t="s">
        <v>56</v>
      </c>
      <c r="F914" s="59">
        <f>E914*G914/1000</f>
        <v>0</v>
      </c>
      <c r="G914" s="28"/>
    </row>
    <row r="915" spans="2:7" ht="12.75">
      <c r="B915" s="3" t="s">
        <v>75</v>
      </c>
      <c r="C915" s="27" t="s">
        <v>62</v>
      </c>
      <c r="D915" s="3" t="s">
        <v>13</v>
      </c>
      <c r="E915" s="59">
        <v>5</v>
      </c>
      <c r="F915" s="59">
        <f>G915*E915/1000</f>
        <v>6</v>
      </c>
      <c r="G915" s="28">
        <v>1200</v>
      </c>
    </row>
    <row r="916" spans="2:7" ht="12.75">
      <c r="B916" s="3" t="s">
        <v>75</v>
      </c>
      <c r="C916" s="27" t="s">
        <v>63</v>
      </c>
      <c r="D916" s="3" t="s">
        <v>14</v>
      </c>
      <c r="E916" s="59">
        <v>102</v>
      </c>
      <c r="F916" s="59">
        <f>G916*E916/1000</f>
        <v>2550</v>
      </c>
      <c r="G916" s="28">
        <v>25000</v>
      </c>
    </row>
    <row r="917" spans="2:7" ht="12.75">
      <c r="B917" s="3" t="s">
        <v>75</v>
      </c>
      <c r="C917" s="27" t="s">
        <v>63</v>
      </c>
      <c r="D917" s="3" t="s">
        <v>36</v>
      </c>
      <c r="E917" s="59">
        <v>143</v>
      </c>
      <c r="F917" s="59">
        <f>G917*E917/1000</f>
        <v>3861</v>
      </c>
      <c r="G917" s="28">
        <v>27000</v>
      </c>
    </row>
    <row r="918" spans="2:7" ht="12.75">
      <c r="B918" s="3" t="s">
        <v>75</v>
      </c>
      <c r="C918" s="27" t="s">
        <v>63</v>
      </c>
      <c r="D918" s="3" t="s">
        <v>39</v>
      </c>
      <c r="E918" s="59">
        <v>82</v>
      </c>
      <c r="F918" s="59">
        <v>2181</v>
      </c>
      <c r="G918" s="28">
        <f>(F918/E918)*1000</f>
        <v>26597.560975609755</v>
      </c>
    </row>
    <row r="919" spans="2:11" ht="12.75">
      <c r="B919" s="3" t="s">
        <v>75</v>
      </c>
      <c r="C919" s="27" t="s">
        <v>63</v>
      </c>
      <c r="D919" s="3" t="s">
        <v>15</v>
      </c>
      <c r="E919" s="59">
        <v>291</v>
      </c>
      <c r="F919" s="59">
        <f>G919*E919/1000</f>
        <v>8293.5</v>
      </c>
      <c r="G919" s="28">
        <v>28500</v>
      </c>
      <c r="K919" s="40"/>
    </row>
    <row r="920" spans="2:11" ht="12.75">
      <c r="B920" s="3" t="s">
        <v>75</v>
      </c>
      <c r="C920" s="27" t="s">
        <v>63</v>
      </c>
      <c r="D920" s="3" t="s">
        <v>114</v>
      </c>
      <c r="F920" s="59"/>
      <c r="G920" s="28" t="e">
        <f>F920/E920*1000</f>
        <v>#DIV/0!</v>
      </c>
      <c r="K920" s="40"/>
    </row>
    <row r="921" spans="2:7" ht="12.75">
      <c r="B921" s="3" t="s">
        <v>75</v>
      </c>
      <c r="C921" s="27" t="s">
        <v>63</v>
      </c>
      <c r="D921" s="3" t="s">
        <v>58</v>
      </c>
      <c r="E921" s="59">
        <v>185</v>
      </c>
      <c r="F921" s="59">
        <v>2752</v>
      </c>
      <c r="G921" s="28">
        <f>(F921/E921)*1000</f>
        <v>14875.675675675677</v>
      </c>
    </row>
    <row r="922" spans="2:7" ht="12.75">
      <c r="B922" s="3" t="s">
        <v>75</v>
      </c>
      <c r="C922" s="27" t="s">
        <v>64</v>
      </c>
      <c r="D922" s="3" t="s">
        <v>16</v>
      </c>
      <c r="E922" s="59">
        <v>145</v>
      </c>
      <c r="F922" s="59">
        <f>G922*E922/1000</f>
        <v>3842.5</v>
      </c>
      <c r="G922" s="28">
        <v>26500</v>
      </c>
    </row>
    <row r="923" spans="2:7" ht="12.75">
      <c r="B923" s="3" t="s">
        <v>75</v>
      </c>
      <c r="C923" s="27" t="s">
        <v>64</v>
      </c>
      <c r="D923" s="3" t="s">
        <v>17</v>
      </c>
      <c r="E923" s="59">
        <v>115</v>
      </c>
      <c r="F923" s="59">
        <f>G923*E923/1000</f>
        <v>4255</v>
      </c>
      <c r="G923" s="28">
        <v>37000</v>
      </c>
    </row>
    <row r="924" spans="2:7" ht="12.75">
      <c r="B924" s="3" t="s">
        <v>75</v>
      </c>
      <c r="C924" s="27" t="s">
        <v>64</v>
      </c>
      <c r="D924" s="3" t="s">
        <v>18</v>
      </c>
      <c r="E924" s="59">
        <v>255</v>
      </c>
      <c r="F924" s="59">
        <v>9180</v>
      </c>
      <c r="G924" s="28">
        <f aca="true" t="shared" si="29" ref="G924:G932">(F924/E924)*1000</f>
        <v>36000</v>
      </c>
    </row>
    <row r="925" spans="2:7" ht="12.75">
      <c r="B925" s="3" t="s">
        <v>75</v>
      </c>
      <c r="C925" s="27" t="s">
        <v>64</v>
      </c>
      <c r="D925" s="3" t="s">
        <v>19</v>
      </c>
      <c r="E925" s="59">
        <v>174</v>
      </c>
      <c r="F925" s="59">
        <v>7358</v>
      </c>
      <c r="G925" s="28">
        <f t="shared" si="29"/>
        <v>42287.35632183908</v>
      </c>
    </row>
    <row r="926" spans="2:7" ht="12.75">
      <c r="B926" s="3" t="s">
        <v>75</v>
      </c>
      <c r="C926" s="27" t="s">
        <v>64</v>
      </c>
      <c r="D926" s="3" t="s">
        <v>76</v>
      </c>
      <c r="E926" s="59">
        <v>273</v>
      </c>
      <c r="F926" s="59">
        <v>4648</v>
      </c>
      <c r="G926" s="28">
        <f t="shared" si="29"/>
        <v>17025.641025641027</v>
      </c>
    </row>
    <row r="927" spans="2:7" ht="12.75">
      <c r="B927" s="3" t="s">
        <v>75</v>
      </c>
      <c r="C927" s="27" t="s">
        <v>64</v>
      </c>
      <c r="D927" s="3" t="s">
        <v>20</v>
      </c>
      <c r="E927" s="59">
        <v>4</v>
      </c>
      <c r="F927" s="59">
        <v>19</v>
      </c>
      <c r="G927" s="28">
        <f t="shared" si="29"/>
        <v>4750</v>
      </c>
    </row>
    <row r="928" spans="2:7" ht="12.75">
      <c r="B928" s="3" t="s">
        <v>75</v>
      </c>
      <c r="C928" s="27" t="s">
        <v>64</v>
      </c>
      <c r="D928" s="3" t="s">
        <v>28</v>
      </c>
      <c r="F928" s="59"/>
      <c r="G928" s="28" t="e">
        <f t="shared" si="29"/>
        <v>#DIV/0!</v>
      </c>
    </row>
    <row r="929" spans="2:7" ht="12.75">
      <c r="B929" s="3" t="s">
        <v>75</v>
      </c>
      <c r="C929" s="27" t="s">
        <v>64</v>
      </c>
      <c r="D929" s="3" t="s">
        <v>115</v>
      </c>
      <c r="F929" s="59"/>
      <c r="G929" s="28" t="e">
        <f t="shared" si="29"/>
        <v>#DIV/0!</v>
      </c>
    </row>
    <row r="930" spans="2:7" ht="12.75">
      <c r="B930" s="3" t="s">
        <v>75</v>
      </c>
      <c r="C930" s="27" t="s">
        <v>64</v>
      </c>
      <c r="D930" s="3" t="s">
        <v>116</v>
      </c>
      <c r="F930" s="59"/>
      <c r="G930" s="28" t="e">
        <f t="shared" si="29"/>
        <v>#DIV/0!</v>
      </c>
    </row>
    <row r="931" spans="2:7" ht="12.75">
      <c r="B931" s="3" t="s">
        <v>75</v>
      </c>
      <c r="C931" s="27" t="s">
        <v>64</v>
      </c>
      <c r="D931" s="3" t="s">
        <v>117</v>
      </c>
      <c r="F931" s="59"/>
      <c r="G931" s="28" t="e">
        <f t="shared" si="29"/>
        <v>#DIV/0!</v>
      </c>
    </row>
    <row r="932" spans="2:7" ht="12.75">
      <c r="B932" s="3" t="s">
        <v>75</v>
      </c>
      <c r="C932" s="27" t="s">
        <v>64</v>
      </c>
      <c r="D932" s="3" t="s">
        <v>93</v>
      </c>
      <c r="E932" s="59">
        <v>1087</v>
      </c>
      <c r="F932" s="59">
        <v>37937</v>
      </c>
      <c r="G932" s="28">
        <f t="shared" si="29"/>
        <v>34900.64397424103</v>
      </c>
    </row>
    <row r="933" spans="2:7" ht="12.75">
      <c r="B933" s="3" t="s">
        <v>75</v>
      </c>
      <c r="C933" s="27" t="s">
        <v>65</v>
      </c>
      <c r="D933" s="3" t="s">
        <v>21</v>
      </c>
      <c r="E933" s="59">
        <v>500</v>
      </c>
      <c r="F933" s="59">
        <f>G933*E933/1000</f>
        <v>5100</v>
      </c>
      <c r="G933" s="28">
        <v>10200</v>
      </c>
    </row>
    <row r="934" spans="2:7" ht="12.75">
      <c r="B934" s="3" t="s">
        <v>75</v>
      </c>
      <c r="C934" s="27" t="s">
        <v>65</v>
      </c>
      <c r="D934" s="3" t="s">
        <v>59</v>
      </c>
      <c r="F934" s="59">
        <f>G934*E934/1000</f>
        <v>0</v>
      </c>
      <c r="G934" s="28"/>
    </row>
    <row r="935" spans="2:7" ht="12.75">
      <c r="B935" s="3" t="s">
        <v>75</v>
      </c>
      <c r="C935" s="27" t="s">
        <v>65</v>
      </c>
      <c r="D935" s="3" t="s">
        <v>22</v>
      </c>
      <c r="E935" s="59">
        <v>19</v>
      </c>
      <c r="F935" s="59">
        <f>G935*E935/1000</f>
        <v>532</v>
      </c>
      <c r="G935" s="28">
        <v>28000</v>
      </c>
    </row>
    <row r="936" spans="2:7" ht="12.75">
      <c r="B936" s="3" t="s">
        <v>75</v>
      </c>
      <c r="C936" s="27" t="s">
        <v>65</v>
      </c>
      <c r="D936" s="3" t="s">
        <v>24</v>
      </c>
      <c r="F936" s="59">
        <f>G936*E936/1000</f>
        <v>0</v>
      </c>
      <c r="G936" s="28"/>
    </row>
    <row r="937" spans="2:7" ht="12.75">
      <c r="B937" s="3" t="s">
        <v>75</v>
      </c>
      <c r="C937" s="27" t="s">
        <v>65</v>
      </c>
      <c r="D937" s="3" t="s">
        <v>74</v>
      </c>
      <c r="F937" s="59">
        <f>G937*E937/1000</f>
        <v>0</v>
      </c>
      <c r="G937" s="28"/>
    </row>
    <row r="938" spans="2:7" ht="12.75">
      <c r="B938" s="3" t="s">
        <v>75</v>
      </c>
      <c r="C938" s="27" t="s">
        <v>65</v>
      </c>
      <c r="D938" s="3" t="s">
        <v>44</v>
      </c>
      <c r="E938" s="59">
        <v>0</v>
      </c>
      <c r="F938" s="59"/>
      <c r="G938" s="28" t="e">
        <f aca="true" t="shared" si="30" ref="G938:G953">(F938/E938)*1000</f>
        <v>#DIV/0!</v>
      </c>
    </row>
    <row r="939" spans="2:7" ht="12.75">
      <c r="B939" s="3" t="s">
        <v>75</v>
      </c>
      <c r="C939" s="27" t="s">
        <v>65</v>
      </c>
      <c r="D939" s="3" t="s">
        <v>43</v>
      </c>
      <c r="E939" s="59">
        <v>2</v>
      </c>
      <c r="F939" s="59">
        <v>5.4</v>
      </c>
      <c r="G939" s="28">
        <f t="shared" si="30"/>
        <v>2700</v>
      </c>
    </row>
    <row r="940" spans="2:7" ht="12.75">
      <c r="B940" s="3" t="s">
        <v>75</v>
      </c>
      <c r="C940" s="27" t="s">
        <v>65</v>
      </c>
      <c r="D940" s="3" t="s">
        <v>23</v>
      </c>
      <c r="E940" s="59">
        <v>40</v>
      </c>
      <c r="F940" s="59">
        <f>G940*E940/1000</f>
        <v>2000</v>
      </c>
      <c r="G940" s="28">
        <v>50000</v>
      </c>
    </row>
    <row r="941" spans="2:7" ht="12.75">
      <c r="B941" s="3" t="s">
        <v>75</v>
      </c>
      <c r="C941" s="27" t="s">
        <v>65</v>
      </c>
      <c r="D941" s="3" t="s">
        <v>33</v>
      </c>
      <c r="E941" s="59">
        <v>50</v>
      </c>
      <c r="F941" s="59">
        <v>1750</v>
      </c>
      <c r="G941" s="28">
        <f t="shared" si="30"/>
        <v>35000</v>
      </c>
    </row>
    <row r="942" spans="2:7" ht="12.75">
      <c r="B942" s="3" t="s">
        <v>75</v>
      </c>
      <c r="C942" s="27" t="s">
        <v>65</v>
      </c>
      <c r="D942" s="3" t="s">
        <v>40</v>
      </c>
      <c r="F942" s="59"/>
      <c r="G942" s="28" t="e">
        <f t="shared" si="30"/>
        <v>#DIV/0!</v>
      </c>
    </row>
    <row r="943" spans="2:7" ht="12.75">
      <c r="B943" s="3" t="s">
        <v>75</v>
      </c>
      <c r="C943" s="27" t="s">
        <v>66</v>
      </c>
      <c r="D943" s="3" t="s">
        <v>50</v>
      </c>
      <c r="F943" s="59"/>
      <c r="G943" s="28" t="e">
        <f t="shared" si="30"/>
        <v>#DIV/0!</v>
      </c>
    </row>
    <row r="944" spans="2:12" ht="12.75">
      <c r="B944" s="3" t="s">
        <v>75</v>
      </c>
      <c r="C944" s="27" t="s">
        <v>66</v>
      </c>
      <c r="D944" s="3" t="s">
        <v>31</v>
      </c>
      <c r="F944" s="59"/>
      <c r="G944" s="28" t="e">
        <f t="shared" si="30"/>
        <v>#DIV/0!</v>
      </c>
      <c r="K944" s="40"/>
      <c r="L944" s="40"/>
    </row>
    <row r="945" spans="2:7" ht="12.75">
      <c r="B945" s="3" t="s">
        <v>75</v>
      </c>
      <c r="C945" s="27" t="s">
        <v>66</v>
      </c>
      <c r="D945" s="3" t="s">
        <v>32</v>
      </c>
      <c r="F945" s="59"/>
      <c r="G945" s="28" t="e">
        <f t="shared" si="30"/>
        <v>#DIV/0!</v>
      </c>
    </row>
    <row r="946" spans="2:7" ht="12.75">
      <c r="B946" s="3" t="s">
        <v>75</v>
      </c>
      <c r="C946" s="27" t="s">
        <v>66</v>
      </c>
      <c r="D946" s="3" t="s">
        <v>25</v>
      </c>
      <c r="F946" s="59"/>
      <c r="G946" s="28" t="e">
        <f t="shared" si="30"/>
        <v>#DIV/0!</v>
      </c>
    </row>
    <row r="947" spans="2:7" ht="12.75">
      <c r="B947" s="3" t="s">
        <v>75</v>
      </c>
      <c r="C947" s="27" t="s">
        <v>67</v>
      </c>
      <c r="D947" s="3" t="s">
        <v>30</v>
      </c>
      <c r="F947" s="59">
        <f>G947*E947/1000</f>
        <v>0</v>
      </c>
      <c r="G947" s="28"/>
    </row>
    <row r="948" spans="2:7" ht="12.75">
      <c r="B948" s="3" t="s">
        <v>75</v>
      </c>
      <c r="C948" s="27" t="s">
        <v>67</v>
      </c>
      <c r="D948" s="3" t="s">
        <v>29</v>
      </c>
      <c r="F948" s="59"/>
      <c r="G948" s="28" t="e">
        <f>(F948/E948)*1000</f>
        <v>#DIV/0!</v>
      </c>
    </row>
    <row r="949" spans="2:7" ht="12.75">
      <c r="B949" s="3" t="s">
        <v>75</v>
      </c>
      <c r="C949" s="27" t="s">
        <v>67</v>
      </c>
      <c r="D949" s="3" t="s">
        <v>41</v>
      </c>
      <c r="E949" s="59">
        <v>594</v>
      </c>
      <c r="F949" s="59">
        <f>G949*E949/1000</f>
        <v>1960.2</v>
      </c>
      <c r="G949" s="28">
        <v>3300</v>
      </c>
    </row>
    <row r="950" spans="2:7" ht="12.75">
      <c r="B950" s="3" t="s">
        <v>75</v>
      </c>
      <c r="C950" s="27" t="s">
        <v>67</v>
      </c>
      <c r="D950" s="3" t="s">
        <v>46</v>
      </c>
      <c r="F950" s="59"/>
      <c r="G950" s="28" t="e">
        <f t="shared" si="30"/>
        <v>#DIV/0!</v>
      </c>
    </row>
    <row r="951" spans="2:7" ht="12.75">
      <c r="B951" s="3" t="s">
        <v>75</v>
      </c>
      <c r="C951" s="27" t="s">
        <v>45</v>
      </c>
      <c r="D951" s="3" t="s">
        <v>37</v>
      </c>
      <c r="E951" s="59">
        <v>10</v>
      </c>
      <c r="F951" s="59">
        <v>20</v>
      </c>
      <c r="G951" s="28">
        <f t="shared" si="30"/>
        <v>2000</v>
      </c>
    </row>
    <row r="952" spans="2:7" ht="12.75">
      <c r="B952" s="3" t="s">
        <v>75</v>
      </c>
      <c r="C952" s="27" t="s">
        <v>45</v>
      </c>
      <c r="D952" s="3" t="s">
        <v>26</v>
      </c>
      <c r="E952" s="59">
        <v>23.4</v>
      </c>
      <c r="F952" s="70">
        <v>0.109</v>
      </c>
      <c r="G952" s="58">
        <f t="shared" si="30"/>
        <v>4.6581196581196584</v>
      </c>
    </row>
    <row r="953" spans="2:7" ht="12.75">
      <c r="B953" s="3" t="s">
        <v>75</v>
      </c>
      <c r="C953" s="27" t="s">
        <v>45</v>
      </c>
      <c r="D953" s="3" t="s">
        <v>34</v>
      </c>
      <c r="F953" s="59"/>
      <c r="G953" s="28" t="e">
        <f t="shared" si="30"/>
        <v>#DIV/0!</v>
      </c>
    </row>
    <row r="954" spans="2:7" ht="12.75">
      <c r="B954" s="3" t="s">
        <v>75</v>
      </c>
      <c r="C954" s="27" t="s">
        <v>45</v>
      </c>
      <c r="D954" s="3" t="s">
        <v>42</v>
      </c>
      <c r="F954" s="59"/>
      <c r="G954" s="28"/>
    </row>
    <row r="955" spans="2:12" ht="12.75">
      <c r="B955" s="3" t="s">
        <v>75</v>
      </c>
      <c r="C955" s="27" t="s">
        <v>45</v>
      </c>
      <c r="D955" s="3" t="s">
        <v>27</v>
      </c>
      <c r="F955" s="59"/>
      <c r="G955" s="28" t="e">
        <f>(F955/E955)*1000</f>
        <v>#DIV/0!</v>
      </c>
      <c r="L955" s="40"/>
    </row>
    <row r="956" spans="2:7" ht="12.75">
      <c r="B956" s="3" t="s">
        <v>75</v>
      </c>
      <c r="C956" s="27" t="s">
        <v>45</v>
      </c>
      <c r="D956" s="3" t="s">
        <v>45</v>
      </c>
      <c r="F956" s="59"/>
      <c r="G956" s="28" t="e">
        <f>(F956/E956)*1000</f>
        <v>#DIV/0!</v>
      </c>
    </row>
    <row r="957" spans="2:7" ht="12.75">
      <c r="B957" s="3" t="s">
        <v>75</v>
      </c>
      <c r="C957" s="3"/>
      <c r="D957" s="3" t="s">
        <v>60</v>
      </c>
      <c r="E957" s="59">
        <f>SUM(E903,E905,E907:E910,E912,E913,E915:E933,E935,E936,E938:E956)</f>
        <v>7384.4</v>
      </c>
      <c r="F957" s="59">
        <f>SUM(F903,F905,F907:F910,F912,F913,F915:F933,F935,F936,F938:F956)</f>
        <v>110707.20899999999</v>
      </c>
      <c r="G957" s="28">
        <f>(F957/E957)*1000</f>
        <v>14992.03848653919</v>
      </c>
    </row>
    <row r="958" spans="2:7" ht="12.75">
      <c r="B958" s="3" t="s">
        <v>75</v>
      </c>
      <c r="C958" s="3"/>
      <c r="D958" s="3" t="s">
        <v>68</v>
      </c>
      <c r="E958" s="59">
        <f>SUM(E904,E906,E911,E914,E934,E937)</f>
        <v>0</v>
      </c>
      <c r="F958" s="59">
        <f>SUM(F904,F906,F911,F914,F934,F937)</f>
        <v>0</v>
      </c>
      <c r="G958" s="28"/>
    </row>
    <row r="959" spans="2:7" ht="12.75">
      <c r="B959" s="3" t="s">
        <v>75</v>
      </c>
      <c r="C959" s="3"/>
      <c r="D959" s="3" t="s">
        <v>83</v>
      </c>
      <c r="E959" s="59">
        <v>4288.6</v>
      </c>
      <c r="F959" s="59"/>
      <c r="G959" s="28"/>
    </row>
    <row r="960" spans="2:7" ht="12.75">
      <c r="B960" s="3" t="s">
        <v>75</v>
      </c>
      <c r="C960" s="3"/>
      <c r="D960" s="3" t="s">
        <v>84</v>
      </c>
      <c r="F960" s="59"/>
      <c r="G960" s="28"/>
    </row>
    <row r="961" spans="3:19" s="39" customFormat="1" ht="12.75">
      <c r="C961" s="36"/>
      <c r="D961" s="35"/>
      <c r="E961" s="63"/>
      <c r="F961" s="64"/>
      <c r="G961" s="28"/>
      <c r="H961" s="37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 spans="2:7" ht="12.75">
      <c r="B962" s="3" t="s">
        <v>51</v>
      </c>
      <c r="C962" s="27"/>
      <c r="D962" s="3" t="s">
        <v>52</v>
      </c>
      <c r="E962" s="59" t="s">
        <v>69</v>
      </c>
      <c r="F962" s="62" t="s">
        <v>47</v>
      </c>
      <c r="G962" s="28" t="s">
        <v>49</v>
      </c>
    </row>
    <row r="963" spans="2:7" ht="12.75">
      <c r="B963" s="3" t="s">
        <v>78</v>
      </c>
      <c r="C963" s="27" t="s">
        <v>61</v>
      </c>
      <c r="D963" s="3" t="s">
        <v>8</v>
      </c>
      <c r="E963" s="59">
        <v>4700</v>
      </c>
      <c r="F963" s="59">
        <f aca="true" t="shared" si="31" ref="F963:F968">G963*E963/1000</f>
        <v>22090</v>
      </c>
      <c r="G963" s="28">
        <v>4700</v>
      </c>
    </row>
    <row r="964" spans="2:7" ht="12.75">
      <c r="B964" s="3" t="s">
        <v>78</v>
      </c>
      <c r="C964" s="27" t="s">
        <v>61</v>
      </c>
      <c r="D964" s="3" t="s">
        <v>53</v>
      </c>
      <c r="F964" s="59">
        <f t="shared" si="31"/>
        <v>0</v>
      </c>
      <c r="G964" s="28"/>
    </row>
    <row r="965" spans="2:7" ht="12.75">
      <c r="B965" s="3" t="s">
        <v>78</v>
      </c>
      <c r="C965" s="27" t="s">
        <v>61</v>
      </c>
      <c r="D965" s="3" t="s">
        <v>9</v>
      </c>
      <c r="E965" s="59">
        <v>4800</v>
      </c>
      <c r="F965" s="59">
        <f t="shared" si="31"/>
        <v>19200</v>
      </c>
      <c r="G965" s="28">
        <v>4000</v>
      </c>
    </row>
    <row r="966" spans="2:7" ht="12.75">
      <c r="B966" s="3" t="s">
        <v>78</v>
      </c>
      <c r="C966" s="27" t="s">
        <v>61</v>
      </c>
      <c r="D966" s="3" t="s">
        <v>54</v>
      </c>
      <c r="F966" s="59">
        <f t="shared" si="31"/>
        <v>0</v>
      </c>
      <c r="G966" s="28"/>
    </row>
    <row r="967" spans="2:7" ht="12.75">
      <c r="B967" s="3" t="s">
        <v>78</v>
      </c>
      <c r="C967" s="27" t="s">
        <v>61</v>
      </c>
      <c r="D967" s="3" t="s">
        <v>55</v>
      </c>
      <c r="F967" s="59">
        <f t="shared" si="31"/>
        <v>0</v>
      </c>
      <c r="G967" s="28"/>
    </row>
    <row r="968" spans="2:7" ht="12.75">
      <c r="B968" s="3" t="s">
        <v>78</v>
      </c>
      <c r="C968" s="27" t="s">
        <v>61</v>
      </c>
      <c r="D968" s="3" t="s">
        <v>10</v>
      </c>
      <c r="F968" s="59">
        <f t="shared" si="31"/>
        <v>0</v>
      </c>
      <c r="G968" s="28"/>
    </row>
    <row r="969" spans="2:7" ht="12.75">
      <c r="B969" s="3" t="s">
        <v>78</v>
      </c>
      <c r="C969" s="27" t="s">
        <v>61</v>
      </c>
      <c r="D969" s="3" t="s">
        <v>35</v>
      </c>
      <c r="F969" s="59"/>
      <c r="G969" s="28"/>
    </row>
    <row r="970" spans="2:7" ht="12.75">
      <c r="B970" s="3" t="s">
        <v>78</v>
      </c>
      <c r="C970" s="27" t="s">
        <v>62</v>
      </c>
      <c r="D970" s="3" t="s">
        <v>38</v>
      </c>
      <c r="F970" s="59">
        <f>G970*E970/1000</f>
        <v>0</v>
      </c>
      <c r="G970" s="28"/>
    </row>
    <row r="971" spans="2:7" ht="12.75">
      <c r="B971" s="3" t="s">
        <v>78</v>
      </c>
      <c r="C971" s="27" t="s">
        <v>62</v>
      </c>
      <c r="D971" s="3" t="s">
        <v>57</v>
      </c>
      <c r="E971" s="59">
        <v>6</v>
      </c>
      <c r="F971" s="59">
        <f>G971*E971/1000</f>
        <v>2.7</v>
      </c>
      <c r="G971" s="28">
        <v>450</v>
      </c>
    </row>
    <row r="972" spans="2:7" ht="12.75">
      <c r="B972" s="3" t="s">
        <v>78</v>
      </c>
      <c r="C972" s="27" t="s">
        <v>62</v>
      </c>
      <c r="D972" s="3" t="s">
        <v>11</v>
      </c>
      <c r="E972" s="59">
        <v>150</v>
      </c>
      <c r="F972" s="59">
        <f>E972*G972/1000</f>
        <v>345</v>
      </c>
      <c r="G972" s="28">
        <v>2300</v>
      </c>
    </row>
    <row r="973" spans="2:7" ht="12.75">
      <c r="B973" s="3" t="s">
        <v>78</v>
      </c>
      <c r="C973" s="27" t="s">
        <v>62</v>
      </c>
      <c r="D973" s="3" t="s">
        <v>12</v>
      </c>
      <c r="F973" s="59">
        <f>E973*G973/1000</f>
        <v>0</v>
      </c>
      <c r="G973" s="28"/>
    </row>
    <row r="974" spans="2:7" ht="12.75">
      <c r="B974" s="3" t="s">
        <v>78</v>
      </c>
      <c r="C974" s="27" t="s">
        <v>62</v>
      </c>
      <c r="D974" s="3" t="s">
        <v>56</v>
      </c>
      <c r="F974" s="59">
        <f>E974*G974/1000</f>
        <v>0</v>
      </c>
      <c r="G974" s="28"/>
    </row>
    <row r="975" spans="2:7" ht="12.75">
      <c r="B975" s="3" t="s">
        <v>78</v>
      </c>
      <c r="C975" s="27" t="s">
        <v>62</v>
      </c>
      <c r="D975" s="3" t="s">
        <v>13</v>
      </c>
      <c r="F975" s="59">
        <f>G975*E975/1000</f>
        <v>0</v>
      </c>
      <c r="G975" s="28"/>
    </row>
    <row r="976" spans="2:7" ht="12.75">
      <c r="B976" s="3" t="s">
        <v>78</v>
      </c>
      <c r="C976" s="27" t="s">
        <v>63</v>
      </c>
      <c r="D976" s="3" t="s">
        <v>14</v>
      </c>
      <c r="E976" s="59">
        <v>4</v>
      </c>
      <c r="F976" s="59">
        <f>G976*E976/1000</f>
        <v>152</v>
      </c>
      <c r="G976" s="28">
        <v>38000</v>
      </c>
    </row>
    <row r="977" spans="2:7" ht="12.75">
      <c r="B977" s="3" t="s">
        <v>78</v>
      </c>
      <c r="C977" s="27" t="s">
        <v>63</v>
      </c>
      <c r="D977" s="3" t="s">
        <v>36</v>
      </c>
      <c r="F977" s="59">
        <f>G977*E977/1000</f>
        <v>0</v>
      </c>
      <c r="G977" s="28"/>
    </row>
    <row r="978" spans="2:7" ht="12.75">
      <c r="B978" s="3" t="s">
        <v>78</v>
      </c>
      <c r="C978" s="27" t="s">
        <v>63</v>
      </c>
      <c r="D978" s="3" t="s">
        <v>39</v>
      </c>
      <c r="F978" s="59"/>
      <c r="G978" s="28" t="e">
        <f>(F978/E978)*1000</f>
        <v>#DIV/0!</v>
      </c>
    </row>
    <row r="979" spans="2:7" ht="12.75">
      <c r="B979" s="3" t="s">
        <v>78</v>
      </c>
      <c r="C979" s="27" t="s">
        <v>63</v>
      </c>
      <c r="D979" s="3" t="s">
        <v>15</v>
      </c>
      <c r="E979" s="59">
        <v>33</v>
      </c>
      <c r="F979" s="59">
        <f>G979*E979/1000</f>
        <v>940.5</v>
      </c>
      <c r="G979" s="28">
        <v>28500</v>
      </c>
    </row>
    <row r="980" spans="2:7" ht="12.75">
      <c r="B980" s="3" t="s">
        <v>78</v>
      </c>
      <c r="C980" s="27" t="s">
        <v>63</v>
      </c>
      <c r="D980" s="3" t="s">
        <v>114</v>
      </c>
      <c r="F980" s="59"/>
      <c r="G980" s="28" t="e">
        <f>F980/E980*1000</f>
        <v>#DIV/0!</v>
      </c>
    </row>
    <row r="981" spans="2:7" ht="12.75">
      <c r="B981" s="3" t="s">
        <v>78</v>
      </c>
      <c r="C981" s="27" t="s">
        <v>63</v>
      </c>
      <c r="D981" s="3" t="s">
        <v>58</v>
      </c>
      <c r="E981" s="59">
        <v>13</v>
      </c>
      <c r="F981" s="59">
        <v>106</v>
      </c>
      <c r="G981" s="28">
        <f>(F981/E981)*1000</f>
        <v>8153.846153846153</v>
      </c>
    </row>
    <row r="982" spans="2:7" ht="12.75">
      <c r="B982" s="3" t="s">
        <v>78</v>
      </c>
      <c r="C982" s="27" t="s">
        <v>64</v>
      </c>
      <c r="D982" s="3" t="s">
        <v>16</v>
      </c>
      <c r="E982" s="59">
        <v>275</v>
      </c>
      <c r="F982" s="59">
        <f>G982*E982/1000</f>
        <v>7287.5</v>
      </c>
      <c r="G982" s="28">
        <v>26500</v>
      </c>
    </row>
    <row r="983" spans="2:7" ht="12.75">
      <c r="B983" s="3" t="s">
        <v>78</v>
      </c>
      <c r="C983" s="27" t="s">
        <v>64</v>
      </c>
      <c r="D983" s="3" t="s">
        <v>17</v>
      </c>
      <c r="E983" s="59">
        <v>9</v>
      </c>
      <c r="F983" s="59">
        <f>G983*E983/1000</f>
        <v>306</v>
      </c>
      <c r="G983" s="28">
        <v>34000</v>
      </c>
    </row>
    <row r="984" spans="2:7" ht="12.75">
      <c r="B984" s="3" t="s">
        <v>78</v>
      </c>
      <c r="C984" s="27" t="s">
        <v>64</v>
      </c>
      <c r="D984" s="3" t="s">
        <v>18</v>
      </c>
      <c r="E984" s="59">
        <v>65</v>
      </c>
      <c r="F984" s="59">
        <v>1931</v>
      </c>
      <c r="G984" s="28">
        <f>(F984/E984)*1000</f>
        <v>29707.69230769231</v>
      </c>
    </row>
    <row r="985" spans="2:7" ht="12.75">
      <c r="B985" s="3" t="s">
        <v>78</v>
      </c>
      <c r="C985" s="27" t="s">
        <v>64</v>
      </c>
      <c r="D985" s="3" t="s">
        <v>19</v>
      </c>
      <c r="F985" s="59"/>
      <c r="G985" s="28" t="e">
        <f>(F985/E985)*1000</f>
        <v>#DIV/0!</v>
      </c>
    </row>
    <row r="986" spans="2:7" ht="12.75">
      <c r="B986" s="3" t="s">
        <v>78</v>
      </c>
      <c r="C986" s="27" t="s">
        <v>64</v>
      </c>
      <c r="D986" s="3" t="s">
        <v>76</v>
      </c>
      <c r="F986" s="59"/>
      <c r="G986" s="28"/>
    </row>
    <row r="987" spans="2:7" ht="12.75">
      <c r="B987" s="3" t="s">
        <v>78</v>
      </c>
      <c r="C987" s="27" t="s">
        <v>64</v>
      </c>
      <c r="D987" s="3" t="s">
        <v>20</v>
      </c>
      <c r="F987" s="59"/>
      <c r="G987" s="28" t="e">
        <f aca="true" t="shared" si="32" ref="G987:G1003">(F987/E987)*1000</f>
        <v>#DIV/0!</v>
      </c>
    </row>
    <row r="988" spans="2:7" ht="12.75">
      <c r="B988" s="3" t="s">
        <v>78</v>
      </c>
      <c r="C988" s="27" t="s">
        <v>64</v>
      </c>
      <c r="D988" s="3" t="s">
        <v>28</v>
      </c>
      <c r="E988" s="59">
        <v>2</v>
      </c>
      <c r="F988" s="59">
        <v>16</v>
      </c>
      <c r="G988" s="28">
        <f t="shared" si="32"/>
        <v>8000</v>
      </c>
    </row>
    <row r="989" spans="2:7" ht="12.75">
      <c r="B989" s="3" t="s">
        <v>78</v>
      </c>
      <c r="C989" s="27" t="s">
        <v>64</v>
      </c>
      <c r="D989" s="3" t="s">
        <v>115</v>
      </c>
      <c r="F989" s="59"/>
      <c r="G989" s="28" t="e">
        <f t="shared" si="32"/>
        <v>#DIV/0!</v>
      </c>
    </row>
    <row r="990" spans="2:7" ht="12.75">
      <c r="B990" s="3" t="s">
        <v>78</v>
      </c>
      <c r="C990" s="27" t="s">
        <v>64</v>
      </c>
      <c r="D990" s="3" t="s">
        <v>116</v>
      </c>
      <c r="F990" s="59"/>
      <c r="G990" s="28" t="e">
        <f t="shared" si="32"/>
        <v>#DIV/0!</v>
      </c>
    </row>
    <row r="991" spans="2:7" ht="12.75">
      <c r="B991" s="3" t="s">
        <v>78</v>
      </c>
      <c r="C991" s="27" t="s">
        <v>64</v>
      </c>
      <c r="D991" s="3" t="s">
        <v>117</v>
      </c>
      <c r="F991" s="59"/>
      <c r="G991" s="28" t="e">
        <f t="shared" si="32"/>
        <v>#DIV/0!</v>
      </c>
    </row>
    <row r="992" spans="2:7" ht="12.75">
      <c r="B992" s="3" t="s">
        <v>78</v>
      </c>
      <c r="C992" s="27" t="s">
        <v>64</v>
      </c>
      <c r="D992" s="3" t="s">
        <v>93</v>
      </c>
      <c r="E992" s="59">
        <v>2</v>
      </c>
      <c r="F992" s="59">
        <v>58</v>
      </c>
      <c r="G992" s="28">
        <f t="shared" si="32"/>
        <v>29000</v>
      </c>
    </row>
    <row r="993" spans="2:7" ht="12.75">
      <c r="B993" s="3" t="s">
        <v>78</v>
      </c>
      <c r="C993" s="27" t="s">
        <v>65</v>
      </c>
      <c r="D993" s="3" t="s">
        <v>21</v>
      </c>
      <c r="E993" s="59">
        <v>5000</v>
      </c>
      <c r="F993" s="59">
        <f>G993*E993/1000</f>
        <v>47500</v>
      </c>
      <c r="G993" s="28">
        <v>9500</v>
      </c>
    </row>
    <row r="994" spans="2:7" ht="12.75">
      <c r="B994" s="3" t="s">
        <v>78</v>
      </c>
      <c r="C994" s="27" t="s">
        <v>65</v>
      </c>
      <c r="D994" s="3" t="s">
        <v>59</v>
      </c>
      <c r="F994" s="59">
        <f>G994*E994/1000</f>
        <v>0</v>
      </c>
      <c r="G994" s="28"/>
    </row>
    <row r="995" spans="2:7" ht="12.75">
      <c r="B995" s="3" t="s">
        <v>78</v>
      </c>
      <c r="C995" s="27" t="s">
        <v>65</v>
      </c>
      <c r="D995" s="3" t="s">
        <v>22</v>
      </c>
      <c r="E995" s="59">
        <v>200</v>
      </c>
      <c r="F995" s="59">
        <f>G995*E995/1000</f>
        <v>6200</v>
      </c>
      <c r="G995" s="28">
        <v>31000</v>
      </c>
    </row>
    <row r="996" spans="2:7" ht="12.75">
      <c r="B996" s="3" t="s">
        <v>78</v>
      </c>
      <c r="C996" s="27" t="s">
        <v>65</v>
      </c>
      <c r="D996" s="3" t="s">
        <v>24</v>
      </c>
      <c r="E996" s="59">
        <v>900</v>
      </c>
      <c r="F996" s="59">
        <f>G996*E996/1000</f>
        <v>33300</v>
      </c>
      <c r="G996" s="28">
        <v>37000</v>
      </c>
    </row>
    <row r="997" spans="2:7" ht="12.75">
      <c r="B997" s="3" t="s">
        <v>78</v>
      </c>
      <c r="C997" s="27" t="s">
        <v>65</v>
      </c>
      <c r="D997" s="3" t="s">
        <v>74</v>
      </c>
      <c r="F997" s="59">
        <f>G997*E997/1000</f>
        <v>0</v>
      </c>
      <c r="G997" s="28"/>
    </row>
    <row r="998" spans="2:7" ht="12.75">
      <c r="B998" s="3" t="s">
        <v>78</v>
      </c>
      <c r="C998" s="27" t="s">
        <v>65</v>
      </c>
      <c r="D998" s="3" t="s">
        <v>44</v>
      </c>
      <c r="E998" s="59">
        <v>40</v>
      </c>
      <c r="F998" s="59">
        <v>2200</v>
      </c>
      <c r="G998" s="28">
        <f t="shared" si="32"/>
        <v>55000</v>
      </c>
    </row>
    <row r="999" spans="2:7" ht="12.75">
      <c r="B999" s="3" t="s">
        <v>78</v>
      </c>
      <c r="C999" s="27" t="s">
        <v>65</v>
      </c>
      <c r="D999" s="3" t="s">
        <v>43</v>
      </c>
      <c r="F999" s="59"/>
      <c r="G999" s="28" t="e">
        <f t="shared" si="32"/>
        <v>#DIV/0!</v>
      </c>
    </row>
    <row r="1000" spans="2:7" ht="12.75">
      <c r="B1000" s="3" t="s">
        <v>78</v>
      </c>
      <c r="C1000" s="27" t="s">
        <v>65</v>
      </c>
      <c r="D1000" s="3" t="s">
        <v>23</v>
      </c>
      <c r="E1000" s="59">
        <v>1153</v>
      </c>
      <c r="F1000" s="59">
        <f>G1000*E1000/1000</f>
        <v>59956</v>
      </c>
      <c r="G1000" s="28">
        <v>52000</v>
      </c>
    </row>
    <row r="1001" spans="2:7" ht="12.75">
      <c r="B1001" s="3" t="s">
        <v>78</v>
      </c>
      <c r="C1001" s="27" t="s">
        <v>65</v>
      </c>
      <c r="D1001" s="3" t="s">
        <v>33</v>
      </c>
      <c r="E1001" s="59">
        <v>2</v>
      </c>
      <c r="F1001" s="59">
        <v>50</v>
      </c>
      <c r="G1001" s="28">
        <f t="shared" si="32"/>
        <v>25000</v>
      </c>
    </row>
    <row r="1002" spans="2:7" ht="12.75">
      <c r="B1002" s="3" t="s">
        <v>78</v>
      </c>
      <c r="C1002" s="27" t="s">
        <v>65</v>
      </c>
      <c r="D1002" s="3" t="s">
        <v>40</v>
      </c>
      <c r="F1002" s="59"/>
      <c r="G1002" s="28" t="e">
        <f t="shared" si="32"/>
        <v>#DIV/0!</v>
      </c>
    </row>
    <row r="1003" spans="2:7" ht="12.75">
      <c r="B1003" s="3" t="s">
        <v>78</v>
      </c>
      <c r="C1003" s="27" t="s">
        <v>66</v>
      </c>
      <c r="D1003" s="3" t="s">
        <v>50</v>
      </c>
      <c r="E1003" s="59">
        <v>2</v>
      </c>
      <c r="F1003" s="59">
        <v>1.8</v>
      </c>
      <c r="G1003" s="28">
        <f t="shared" si="32"/>
        <v>900</v>
      </c>
    </row>
    <row r="1004" spans="2:7" ht="12.75">
      <c r="B1004" s="3" t="s">
        <v>78</v>
      </c>
      <c r="C1004" s="27" t="s">
        <v>66</v>
      </c>
      <c r="D1004" s="3" t="s">
        <v>31</v>
      </c>
      <c r="F1004" s="59"/>
      <c r="G1004" s="28"/>
    </row>
    <row r="1005" spans="2:7" ht="12.75">
      <c r="B1005" s="3" t="s">
        <v>78</v>
      </c>
      <c r="C1005" s="27" t="s">
        <v>66</v>
      </c>
      <c r="D1005" s="3" t="s">
        <v>32</v>
      </c>
      <c r="F1005" s="59"/>
      <c r="G1005" s="28" t="e">
        <f>(F1005/E1005)*1000</f>
        <v>#DIV/0!</v>
      </c>
    </row>
    <row r="1006" spans="2:7" ht="12.75">
      <c r="B1006" s="3" t="s">
        <v>78</v>
      </c>
      <c r="C1006" s="27" t="s">
        <v>66</v>
      </c>
      <c r="D1006" s="3" t="s">
        <v>25</v>
      </c>
      <c r="E1006" s="59">
        <v>7</v>
      </c>
      <c r="F1006" s="59">
        <v>13</v>
      </c>
      <c r="G1006" s="28">
        <f>(F1006/E1006)*1000</f>
        <v>1857.142857142857</v>
      </c>
    </row>
    <row r="1007" spans="2:7" ht="12.75">
      <c r="B1007" s="3" t="s">
        <v>78</v>
      </c>
      <c r="C1007" s="27" t="s">
        <v>67</v>
      </c>
      <c r="D1007" s="3" t="s">
        <v>30</v>
      </c>
      <c r="E1007" s="59">
        <v>142</v>
      </c>
      <c r="F1007" s="59">
        <f>G1007*E1007/1000</f>
        <v>5424.4</v>
      </c>
      <c r="G1007" s="28">
        <v>38200</v>
      </c>
    </row>
    <row r="1008" spans="2:7" ht="12.75">
      <c r="B1008" s="3" t="s">
        <v>78</v>
      </c>
      <c r="C1008" s="27" t="s">
        <v>67</v>
      </c>
      <c r="D1008" s="3" t="s">
        <v>29</v>
      </c>
      <c r="E1008" s="59">
        <v>91</v>
      </c>
      <c r="F1008" s="59">
        <v>338</v>
      </c>
      <c r="G1008" s="28">
        <f>(F1008/E1008)*1000</f>
        <v>3714.285714285714</v>
      </c>
    </row>
    <row r="1009" spans="2:7" ht="12.75">
      <c r="B1009" s="3" t="s">
        <v>78</v>
      </c>
      <c r="C1009" s="27" t="s">
        <v>67</v>
      </c>
      <c r="D1009" s="3" t="s">
        <v>41</v>
      </c>
      <c r="F1009" s="59">
        <f>G1009*E1009/1000</f>
        <v>0</v>
      </c>
      <c r="G1009" s="28"/>
    </row>
    <row r="1010" spans="2:7" ht="12.75">
      <c r="B1010" s="3" t="s">
        <v>78</v>
      </c>
      <c r="C1010" s="27" t="s">
        <v>67</v>
      </c>
      <c r="D1010" s="3" t="s">
        <v>46</v>
      </c>
      <c r="F1010" s="59"/>
      <c r="G1010" s="28"/>
    </row>
    <row r="1011" spans="2:7" ht="12.75">
      <c r="B1011" s="3" t="s">
        <v>78</v>
      </c>
      <c r="C1011" s="27" t="s">
        <v>45</v>
      </c>
      <c r="D1011" s="3" t="s">
        <v>37</v>
      </c>
      <c r="F1011" s="59"/>
      <c r="G1011" s="28" t="e">
        <f>(F1011/E1011)*1000</f>
        <v>#DIV/0!</v>
      </c>
    </row>
    <row r="1012" spans="2:11" ht="12.75">
      <c r="B1012" s="3" t="s">
        <v>78</v>
      </c>
      <c r="C1012" s="27" t="s">
        <v>45</v>
      </c>
      <c r="D1012" s="3" t="s">
        <v>26</v>
      </c>
      <c r="E1012" s="59">
        <v>5</v>
      </c>
      <c r="F1012" s="70">
        <v>0.035</v>
      </c>
      <c r="G1012" s="58">
        <f>(F1012/E1012)*1000</f>
        <v>7.000000000000001</v>
      </c>
      <c r="K1012" s="40"/>
    </row>
    <row r="1013" spans="2:7" ht="12.75">
      <c r="B1013" s="3" t="s">
        <v>78</v>
      </c>
      <c r="C1013" s="27" t="s">
        <v>45</v>
      </c>
      <c r="D1013" s="3" t="s">
        <v>34</v>
      </c>
      <c r="F1013" s="59"/>
      <c r="G1013" s="28"/>
    </row>
    <row r="1014" spans="2:7" ht="12.75">
      <c r="B1014" s="3" t="s">
        <v>78</v>
      </c>
      <c r="C1014" s="27" t="s">
        <v>45</v>
      </c>
      <c r="D1014" s="3" t="s">
        <v>42</v>
      </c>
      <c r="F1014" s="59"/>
      <c r="G1014" s="28"/>
    </row>
    <row r="1015" spans="2:7" ht="12.75">
      <c r="B1015" s="3" t="s">
        <v>78</v>
      </c>
      <c r="C1015" s="27" t="s">
        <v>45</v>
      </c>
      <c r="D1015" s="3" t="s">
        <v>27</v>
      </c>
      <c r="F1015" s="59"/>
      <c r="G1015" s="28" t="e">
        <f>(F1015/E1015)*1000</f>
        <v>#DIV/0!</v>
      </c>
    </row>
    <row r="1016" spans="2:7" ht="12.75">
      <c r="B1016" s="3" t="s">
        <v>78</v>
      </c>
      <c r="C1016" s="27" t="s">
        <v>45</v>
      </c>
      <c r="D1016" s="3" t="s">
        <v>45</v>
      </c>
      <c r="F1016" s="59"/>
      <c r="G1016" s="28" t="e">
        <f>(F1016/E1016)*1000</f>
        <v>#DIV/0!</v>
      </c>
    </row>
    <row r="1017" spans="2:7" ht="12.75">
      <c r="B1017" s="3" t="s">
        <v>78</v>
      </c>
      <c r="C1017" s="3"/>
      <c r="D1017" s="3" t="s">
        <v>60</v>
      </c>
      <c r="E1017" s="59">
        <f>SUM(E963,E965,E967:E970,E972,E973,E975:E993,E995,E996,E998:E1016)</f>
        <v>17595</v>
      </c>
      <c r="F1017" s="59">
        <f>SUM(F963,F965,F967:F970,F972,F973,F975:F993,F995,F996,F998:F1016)</f>
        <v>207415.235</v>
      </c>
      <c r="G1017" s="28">
        <f>(F1017/E1017)*1000</f>
        <v>11788.305484512644</v>
      </c>
    </row>
    <row r="1018" spans="2:7" ht="12.75">
      <c r="B1018" s="3" t="s">
        <v>78</v>
      </c>
      <c r="C1018" s="3"/>
      <c r="D1018" s="3" t="s">
        <v>68</v>
      </c>
      <c r="E1018" s="59">
        <f>SUM(E964,E966,E971,E974,E994,E997)</f>
        <v>6</v>
      </c>
      <c r="F1018" s="59">
        <f>SUM(F964,F966,F971,F974,F994,F997)</f>
        <v>2.7</v>
      </c>
      <c r="G1018" s="28"/>
    </row>
    <row r="1019" spans="2:7" ht="12.75">
      <c r="B1019" s="3" t="s">
        <v>78</v>
      </c>
      <c r="C1019" s="3"/>
      <c r="D1019" s="3" t="s">
        <v>83</v>
      </c>
      <c r="E1019" s="59">
        <v>10632</v>
      </c>
      <c r="F1019" s="59"/>
      <c r="G1019" s="28"/>
    </row>
    <row r="1020" spans="2:7" ht="12.75">
      <c r="B1020" s="3" t="s">
        <v>78</v>
      </c>
      <c r="C1020" s="3"/>
      <c r="D1020" s="3" t="s">
        <v>84</v>
      </c>
      <c r="F1020" s="59"/>
      <c r="G1020" s="28"/>
    </row>
    <row r="1021" spans="3:19" s="39" customFormat="1" ht="12.75">
      <c r="C1021" s="36"/>
      <c r="D1021" s="35"/>
      <c r="E1021" s="63"/>
      <c r="F1021" s="64"/>
      <c r="G1021" s="28"/>
      <c r="H1021" s="37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</row>
    <row r="1022" spans="2:7" ht="12.75">
      <c r="B1022" s="3" t="s">
        <v>51</v>
      </c>
      <c r="C1022" s="27"/>
      <c r="D1022" s="3" t="s">
        <v>52</v>
      </c>
      <c r="E1022" s="59" t="s">
        <v>69</v>
      </c>
      <c r="F1022" s="62" t="s">
        <v>47</v>
      </c>
      <c r="G1022" s="28" t="s">
        <v>49</v>
      </c>
    </row>
    <row r="1023" spans="2:7" ht="12.75">
      <c r="B1023" s="3" t="s">
        <v>72</v>
      </c>
      <c r="C1023" s="27" t="s">
        <v>61</v>
      </c>
      <c r="D1023" s="3" t="s">
        <v>8</v>
      </c>
      <c r="E1023" s="59">
        <v>671</v>
      </c>
      <c r="F1023" s="59">
        <f aca="true" t="shared" si="33" ref="F1023:F1028">G1023*E1023/1000</f>
        <v>3019.5</v>
      </c>
      <c r="G1023" s="28">
        <v>4500</v>
      </c>
    </row>
    <row r="1024" spans="2:7" ht="12.75">
      <c r="B1024" s="3" t="s">
        <v>72</v>
      </c>
      <c r="C1024" s="27" t="s">
        <v>61</v>
      </c>
      <c r="D1024" s="3" t="s">
        <v>53</v>
      </c>
      <c r="F1024" s="59">
        <f t="shared" si="33"/>
        <v>0</v>
      </c>
      <c r="G1024" s="28"/>
    </row>
    <row r="1025" spans="2:7" ht="12.75">
      <c r="B1025" s="3" t="s">
        <v>72</v>
      </c>
      <c r="C1025" s="27" t="s">
        <v>61</v>
      </c>
      <c r="D1025" s="3" t="s">
        <v>9</v>
      </c>
      <c r="E1025" s="59">
        <v>656</v>
      </c>
      <c r="F1025" s="59">
        <f t="shared" si="33"/>
        <v>2755.2</v>
      </c>
      <c r="G1025" s="28">
        <v>4200</v>
      </c>
    </row>
    <row r="1026" spans="2:7" ht="12.75">
      <c r="B1026" s="3" t="s">
        <v>72</v>
      </c>
      <c r="C1026" s="27" t="s">
        <v>61</v>
      </c>
      <c r="D1026" s="3" t="s">
        <v>54</v>
      </c>
      <c r="E1026" s="59">
        <v>14</v>
      </c>
      <c r="F1026" s="59">
        <f t="shared" si="33"/>
        <v>14</v>
      </c>
      <c r="G1026" s="28">
        <v>1000</v>
      </c>
    </row>
    <row r="1027" spans="2:7" ht="12.75">
      <c r="B1027" s="3" t="s">
        <v>72</v>
      </c>
      <c r="C1027" s="27" t="s">
        <v>61</v>
      </c>
      <c r="D1027" s="3" t="s">
        <v>55</v>
      </c>
      <c r="E1027" s="59">
        <v>2026</v>
      </c>
      <c r="F1027" s="59">
        <f t="shared" si="33"/>
        <v>11750.8</v>
      </c>
      <c r="G1027" s="28">
        <v>5800</v>
      </c>
    </row>
    <row r="1028" spans="2:7" ht="12.75">
      <c r="B1028" s="3" t="s">
        <v>72</v>
      </c>
      <c r="C1028" s="27" t="s">
        <v>61</v>
      </c>
      <c r="D1028" s="3" t="s">
        <v>10</v>
      </c>
      <c r="F1028" s="59">
        <f t="shared" si="33"/>
        <v>0</v>
      </c>
      <c r="G1028" s="28"/>
    </row>
    <row r="1029" spans="2:7" ht="12.75">
      <c r="B1029" s="3" t="s">
        <v>72</v>
      </c>
      <c r="C1029" s="27" t="s">
        <v>61</v>
      </c>
      <c r="D1029" s="3" t="s">
        <v>35</v>
      </c>
      <c r="E1029" s="59">
        <v>17</v>
      </c>
      <c r="F1029" s="59">
        <v>45</v>
      </c>
      <c r="G1029" s="28">
        <f>(F1029/E1029)*1000</f>
        <v>2647.0588235294117</v>
      </c>
    </row>
    <row r="1030" spans="2:7" ht="12.75">
      <c r="B1030" s="3" t="s">
        <v>72</v>
      </c>
      <c r="C1030" s="27" t="s">
        <v>62</v>
      </c>
      <c r="D1030" s="3" t="s">
        <v>38</v>
      </c>
      <c r="E1030" s="59">
        <v>15</v>
      </c>
      <c r="F1030" s="59">
        <f>G1030*E1030/1000</f>
        <v>36</v>
      </c>
      <c r="G1030" s="28">
        <v>2400</v>
      </c>
    </row>
    <row r="1031" spans="2:7" ht="12.75">
      <c r="B1031" s="3" t="s">
        <v>72</v>
      </c>
      <c r="C1031" s="27" t="s">
        <v>62</v>
      </c>
      <c r="D1031" s="3" t="s">
        <v>57</v>
      </c>
      <c r="F1031" s="59">
        <f>G1031*E1031/1000</f>
        <v>0</v>
      </c>
      <c r="G1031" s="28"/>
    </row>
    <row r="1032" spans="2:7" ht="12.75">
      <c r="B1032" s="3" t="s">
        <v>72</v>
      </c>
      <c r="C1032" s="27" t="s">
        <v>62</v>
      </c>
      <c r="D1032" s="3" t="s">
        <v>11</v>
      </c>
      <c r="E1032" s="59">
        <v>20</v>
      </c>
      <c r="F1032" s="59">
        <f>E1032*G1032/1000</f>
        <v>40</v>
      </c>
      <c r="G1032" s="28">
        <v>2000</v>
      </c>
    </row>
    <row r="1033" spans="2:7" ht="12.75">
      <c r="B1033" s="3" t="s">
        <v>72</v>
      </c>
      <c r="C1033" s="27" t="s">
        <v>62</v>
      </c>
      <c r="D1033" s="3" t="s">
        <v>12</v>
      </c>
      <c r="E1033" s="59">
        <v>4</v>
      </c>
      <c r="F1033" s="59">
        <f>E1033*G1033/1000</f>
        <v>4.8</v>
      </c>
      <c r="G1033" s="28">
        <v>1200</v>
      </c>
    </row>
    <row r="1034" spans="2:7" ht="12.75">
      <c r="B1034" s="3" t="s">
        <v>72</v>
      </c>
      <c r="C1034" s="27" t="s">
        <v>62</v>
      </c>
      <c r="D1034" s="3" t="s">
        <v>56</v>
      </c>
      <c r="F1034" s="59">
        <f>E1034*G1034/1000</f>
        <v>0</v>
      </c>
      <c r="G1034" s="28"/>
    </row>
    <row r="1035" spans="2:7" ht="12.75">
      <c r="B1035" s="3" t="s">
        <v>72</v>
      </c>
      <c r="C1035" s="27" t="s">
        <v>62</v>
      </c>
      <c r="D1035" s="3" t="s">
        <v>13</v>
      </c>
      <c r="E1035" s="59">
        <v>47</v>
      </c>
      <c r="F1035" s="59">
        <f>G1035*E1035/1000</f>
        <v>37.6</v>
      </c>
      <c r="G1035" s="28">
        <v>800</v>
      </c>
    </row>
    <row r="1036" spans="2:7" ht="12.75">
      <c r="B1036" s="3" t="s">
        <v>72</v>
      </c>
      <c r="C1036" s="27" t="s">
        <v>63</v>
      </c>
      <c r="D1036" s="3" t="s">
        <v>14</v>
      </c>
      <c r="F1036" s="59">
        <f>G1036*E1036/1000</f>
        <v>0</v>
      </c>
      <c r="G1036" s="28"/>
    </row>
    <row r="1037" spans="2:7" ht="12.75">
      <c r="B1037" s="3" t="s">
        <v>72</v>
      </c>
      <c r="C1037" s="27" t="s">
        <v>63</v>
      </c>
      <c r="D1037" s="3" t="s">
        <v>36</v>
      </c>
      <c r="F1037" s="59">
        <f>G1037*E1037/1000</f>
        <v>0</v>
      </c>
      <c r="G1037" s="28"/>
    </row>
    <row r="1038" spans="2:7" ht="12.75">
      <c r="B1038" s="3" t="s">
        <v>72</v>
      </c>
      <c r="C1038" s="27" t="s">
        <v>63</v>
      </c>
      <c r="D1038" s="3" t="s">
        <v>39</v>
      </c>
      <c r="F1038" s="59"/>
      <c r="G1038" s="28" t="e">
        <f>(F1038/E1038)*1000</f>
        <v>#DIV/0!</v>
      </c>
    </row>
    <row r="1039" spans="2:7" ht="12.75">
      <c r="B1039" s="3" t="s">
        <v>72</v>
      </c>
      <c r="C1039" s="27" t="s">
        <v>63</v>
      </c>
      <c r="D1039" s="3" t="s">
        <v>15</v>
      </c>
      <c r="E1039" s="59">
        <v>6</v>
      </c>
      <c r="F1039" s="59">
        <f>G1039*E1039/1000</f>
        <v>120</v>
      </c>
      <c r="G1039" s="28">
        <v>20000</v>
      </c>
    </row>
    <row r="1040" spans="2:7" ht="12.75">
      <c r="B1040" s="3" t="s">
        <v>72</v>
      </c>
      <c r="C1040" s="27" t="s">
        <v>63</v>
      </c>
      <c r="D1040" s="3" t="s">
        <v>114</v>
      </c>
      <c r="F1040" s="59"/>
      <c r="G1040" s="28" t="e">
        <f>F1040/E1040*1000</f>
        <v>#DIV/0!</v>
      </c>
    </row>
    <row r="1041" spans="2:7" ht="12.75">
      <c r="B1041" s="3" t="s">
        <v>72</v>
      </c>
      <c r="C1041" s="27" t="s">
        <v>63</v>
      </c>
      <c r="D1041" s="3" t="s">
        <v>58</v>
      </c>
      <c r="F1041" s="59"/>
      <c r="G1041" s="28" t="e">
        <f>(F1041/E1041)*1000</f>
        <v>#DIV/0!</v>
      </c>
    </row>
    <row r="1042" spans="2:7" ht="12.75">
      <c r="B1042" s="3" t="s">
        <v>72</v>
      </c>
      <c r="C1042" s="27" t="s">
        <v>64</v>
      </c>
      <c r="D1042" s="3" t="s">
        <v>16</v>
      </c>
      <c r="E1042" s="59">
        <v>99</v>
      </c>
      <c r="F1042" s="59">
        <f>G1042*E1042/1000</f>
        <v>3118.5</v>
      </c>
      <c r="G1042" s="28">
        <v>31500</v>
      </c>
    </row>
    <row r="1043" spans="2:7" ht="12.75">
      <c r="B1043" s="3" t="s">
        <v>72</v>
      </c>
      <c r="C1043" s="27" t="s">
        <v>64</v>
      </c>
      <c r="D1043" s="3" t="s">
        <v>17</v>
      </c>
      <c r="E1043" s="59">
        <v>46</v>
      </c>
      <c r="F1043" s="59">
        <f>G1043*E1043/1000</f>
        <v>1265</v>
      </c>
      <c r="G1043" s="28">
        <v>27500</v>
      </c>
    </row>
    <row r="1044" spans="2:7" ht="12.75">
      <c r="B1044" s="3" t="s">
        <v>72</v>
      </c>
      <c r="C1044" s="27" t="s">
        <v>64</v>
      </c>
      <c r="D1044" s="3" t="s">
        <v>18</v>
      </c>
      <c r="E1044" s="59">
        <v>6</v>
      </c>
      <c r="F1044" s="59">
        <v>111</v>
      </c>
      <c r="G1044" s="28">
        <f>(F1044/E1044)*1000</f>
        <v>18500</v>
      </c>
    </row>
    <row r="1045" spans="2:7" ht="12.75">
      <c r="B1045" s="3" t="s">
        <v>72</v>
      </c>
      <c r="C1045" s="27" t="s">
        <v>64</v>
      </c>
      <c r="D1045" s="3" t="s">
        <v>19</v>
      </c>
      <c r="F1045" s="59"/>
      <c r="G1045" s="28" t="e">
        <f>(F1045/E1045)*1000</f>
        <v>#DIV/0!</v>
      </c>
    </row>
    <row r="1046" spans="2:7" ht="12.75">
      <c r="B1046" s="3" t="s">
        <v>72</v>
      </c>
      <c r="C1046" s="27" t="s">
        <v>64</v>
      </c>
      <c r="D1046" s="3" t="s">
        <v>76</v>
      </c>
      <c r="F1046" s="59"/>
      <c r="G1046" s="28"/>
    </row>
    <row r="1047" spans="2:7" ht="12.75">
      <c r="B1047" s="3" t="s">
        <v>72</v>
      </c>
      <c r="C1047" s="27" t="s">
        <v>64</v>
      </c>
      <c r="D1047" s="3" t="s">
        <v>20</v>
      </c>
      <c r="F1047" s="59"/>
      <c r="G1047" s="28"/>
    </row>
    <row r="1048" spans="2:7" ht="12.75">
      <c r="B1048" s="3" t="s">
        <v>72</v>
      </c>
      <c r="C1048" s="27" t="s">
        <v>64</v>
      </c>
      <c r="D1048" s="3" t="s">
        <v>28</v>
      </c>
      <c r="E1048" s="59">
        <v>2</v>
      </c>
      <c r="F1048" s="59">
        <v>16</v>
      </c>
      <c r="G1048" s="28">
        <f aca="true" t="shared" si="34" ref="G1048:G1066">(F1048/E1048)*1000</f>
        <v>8000</v>
      </c>
    </row>
    <row r="1049" spans="2:7" ht="12.75">
      <c r="B1049" s="3" t="s">
        <v>72</v>
      </c>
      <c r="C1049" s="27" t="s">
        <v>64</v>
      </c>
      <c r="D1049" s="3" t="s">
        <v>115</v>
      </c>
      <c r="F1049" s="59"/>
      <c r="G1049" s="28" t="e">
        <f t="shared" si="34"/>
        <v>#DIV/0!</v>
      </c>
    </row>
    <row r="1050" spans="2:7" ht="12.75">
      <c r="B1050" s="3" t="s">
        <v>72</v>
      </c>
      <c r="C1050" s="27" t="s">
        <v>64</v>
      </c>
      <c r="D1050" s="3" t="s">
        <v>116</v>
      </c>
      <c r="F1050" s="59"/>
      <c r="G1050" s="28" t="e">
        <f t="shared" si="34"/>
        <v>#DIV/0!</v>
      </c>
    </row>
    <row r="1051" spans="2:7" ht="12.75">
      <c r="B1051" s="3" t="s">
        <v>72</v>
      </c>
      <c r="C1051" s="27" t="s">
        <v>64</v>
      </c>
      <c r="D1051" s="3" t="s">
        <v>117</v>
      </c>
      <c r="F1051" s="59"/>
      <c r="G1051" s="28" t="e">
        <f t="shared" si="34"/>
        <v>#DIV/0!</v>
      </c>
    </row>
    <row r="1052" spans="2:7" ht="12.75">
      <c r="B1052" s="3" t="s">
        <v>72</v>
      </c>
      <c r="C1052" s="27" t="s">
        <v>64</v>
      </c>
      <c r="D1052" s="3" t="s">
        <v>93</v>
      </c>
      <c r="E1052" s="59">
        <v>38</v>
      </c>
      <c r="F1052" s="59">
        <v>526</v>
      </c>
      <c r="G1052" s="28">
        <f t="shared" si="34"/>
        <v>13842.105263157895</v>
      </c>
    </row>
    <row r="1053" spans="2:7" ht="12.75">
      <c r="B1053" s="3" t="s">
        <v>72</v>
      </c>
      <c r="C1053" s="27" t="s">
        <v>65</v>
      </c>
      <c r="D1053" s="3" t="s">
        <v>21</v>
      </c>
      <c r="E1053" s="59">
        <v>346</v>
      </c>
      <c r="F1053" s="59">
        <f>G1053*E1053/1000</f>
        <v>3806</v>
      </c>
      <c r="G1053" s="28">
        <v>11000</v>
      </c>
    </row>
    <row r="1054" spans="2:7" ht="12.75">
      <c r="B1054" s="3" t="s">
        <v>72</v>
      </c>
      <c r="C1054" s="27" t="s">
        <v>65</v>
      </c>
      <c r="D1054" s="3" t="s">
        <v>59</v>
      </c>
      <c r="F1054" s="59">
        <f>G1054*E1054/1000</f>
        <v>0</v>
      </c>
      <c r="G1054" s="28"/>
    </row>
    <row r="1055" spans="2:7" ht="12.75">
      <c r="B1055" s="3" t="s">
        <v>72</v>
      </c>
      <c r="C1055" s="27" t="s">
        <v>65</v>
      </c>
      <c r="D1055" s="3" t="s">
        <v>22</v>
      </c>
      <c r="E1055" s="59">
        <v>159</v>
      </c>
      <c r="F1055" s="59">
        <f>G1055*E1055/1000</f>
        <v>3975</v>
      </c>
      <c r="G1055" s="28">
        <v>25000</v>
      </c>
    </row>
    <row r="1056" spans="2:7" ht="12.75">
      <c r="B1056" s="3" t="s">
        <v>72</v>
      </c>
      <c r="C1056" s="27" t="s">
        <v>65</v>
      </c>
      <c r="D1056" s="3" t="s">
        <v>24</v>
      </c>
      <c r="F1056" s="59">
        <f>G1056*E1056/1000</f>
        <v>0</v>
      </c>
      <c r="G1056" s="28"/>
    </row>
    <row r="1057" spans="2:7" ht="12.75">
      <c r="B1057" s="3" t="s">
        <v>72</v>
      </c>
      <c r="C1057" s="27" t="s">
        <v>65</v>
      </c>
      <c r="D1057" s="3" t="s">
        <v>74</v>
      </c>
      <c r="F1057" s="59">
        <f>G1057*E1057/1000</f>
        <v>0</v>
      </c>
      <c r="G1057" s="28"/>
    </row>
    <row r="1058" spans="2:7" ht="12.75">
      <c r="B1058" s="3" t="s">
        <v>72</v>
      </c>
      <c r="C1058" s="27" t="s">
        <v>65</v>
      </c>
      <c r="D1058" s="3" t="s">
        <v>44</v>
      </c>
      <c r="E1058" s="59">
        <v>5</v>
      </c>
      <c r="F1058" s="59">
        <v>250</v>
      </c>
      <c r="G1058" s="28">
        <f t="shared" si="34"/>
        <v>50000</v>
      </c>
    </row>
    <row r="1059" spans="2:10" ht="12.75">
      <c r="B1059" s="3" t="s">
        <v>72</v>
      </c>
      <c r="C1059" s="27" t="s">
        <v>65</v>
      </c>
      <c r="D1059" s="3" t="s">
        <v>43</v>
      </c>
      <c r="F1059" s="59"/>
      <c r="G1059" s="28" t="e">
        <f t="shared" si="34"/>
        <v>#DIV/0!</v>
      </c>
      <c r="J1059" s="41"/>
    </row>
    <row r="1060" spans="2:7" ht="12.75">
      <c r="B1060" s="3" t="s">
        <v>72</v>
      </c>
      <c r="C1060" s="27" t="s">
        <v>65</v>
      </c>
      <c r="D1060" s="3" t="s">
        <v>23</v>
      </c>
      <c r="E1060" s="59">
        <v>11</v>
      </c>
      <c r="F1060" s="59">
        <f>G1060*E1060/1000</f>
        <v>550</v>
      </c>
      <c r="G1060" s="28">
        <v>50000</v>
      </c>
    </row>
    <row r="1061" spans="2:7" ht="12.75">
      <c r="B1061" s="3" t="s">
        <v>72</v>
      </c>
      <c r="C1061" s="27" t="s">
        <v>65</v>
      </c>
      <c r="D1061" s="3" t="s">
        <v>33</v>
      </c>
      <c r="F1061" s="59"/>
      <c r="G1061" s="28" t="e">
        <f t="shared" si="34"/>
        <v>#DIV/0!</v>
      </c>
    </row>
    <row r="1062" spans="2:7" ht="12.75">
      <c r="B1062" s="3" t="s">
        <v>72</v>
      </c>
      <c r="C1062" s="27" t="s">
        <v>65</v>
      </c>
      <c r="D1062" s="3" t="s">
        <v>40</v>
      </c>
      <c r="F1062" s="59"/>
      <c r="G1062" s="28" t="e">
        <f t="shared" si="34"/>
        <v>#DIV/0!</v>
      </c>
    </row>
    <row r="1063" spans="2:7" ht="12.75">
      <c r="B1063" s="3" t="s">
        <v>72</v>
      </c>
      <c r="C1063" s="27" t="s">
        <v>66</v>
      </c>
      <c r="D1063" s="3" t="s">
        <v>50</v>
      </c>
      <c r="E1063" s="59">
        <v>25</v>
      </c>
      <c r="F1063" s="59">
        <v>50</v>
      </c>
      <c r="G1063" s="28">
        <f t="shared" si="34"/>
        <v>2000</v>
      </c>
    </row>
    <row r="1064" spans="2:7" ht="12.75">
      <c r="B1064" s="3" t="s">
        <v>72</v>
      </c>
      <c r="C1064" s="27" t="s">
        <v>66</v>
      </c>
      <c r="D1064" s="3" t="s">
        <v>31</v>
      </c>
      <c r="F1064" s="59"/>
      <c r="G1064" s="28" t="e">
        <f t="shared" si="34"/>
        <v>#DIV/0!</v>
      </c>
    </row>
    <row r="1065" spans="2:7" ht="12.75">
      <c r="B1065" s="3" t="s">
        <v>72</v>
      </c>
      <c r="C1065" s="27" t="s">
        <v>66</v>
      </c>
      <c r="D1065" s="3" t="s">
        <v>32</v>
      </c>
      <c r="F1065" s="59"/>
      <c r="G1065" s="28" t="e">
        <f t="shared" si="34"/>
        <v>#DIV/0!</v>
      </c>
    </row>
    <row r="1066" spans="2:7" ht="12.75">
      <c r="B1066" s="3" t="s">
        <v>72</v>
      </c>
      <c r="C1066" s="27" t="s">
        <v>66</v>
      </c>
      <c r="D1066" s="3" t="s">
        <v>25</v>
      </c>
      <c r="E1066" s="59">
        <v>5</v>
      </c>
      <c r="F1066" s="59">
        <v>22</v>
      </c>
      <c r="G1066" s="28">
        <f t="shared" si="34"/>
        <v>4400</v>
      </c>
    </row>
    <row r="1067" spans="2:7" ht="12.75">
      <c r="B1067" s="3" t="s">
        <v>72</v>
      </c>
      <c r="C1067" s="27" t="s">
        <v>67</v>
      </c>
      <c r="D1067" s="3" t="s">
        <v>30</v>
      </c>
      <c r="F1067" s="59">
        <f>G1067*E1067/1000</f>
        <v>0</v>
      </c>
      <c r="G1067" s="28"/>
    </row>
    <row r="1068" spans="2:7" ht="12.75">
      <c r="B1068" s="3" t="s">
        <v>72</v>
      </c>
      <c r="C1068" s="27" t="s">
        <v>67</v>
      </c>
      <c r="D1068" s="3" t="s">
        <v>29</v>
      </c>
      <c r="F1068" s="59"/>
      <c r="G1068" s="28" t="e">
        <f>(F1068/E1068)*1000</f>
        <v>#DIV/0!</v>
      </c>
    </row>
    <row r="1069" spans="2:7" ht="12.75">
      <c r="B1069" s="3" t="s">
        <v>72</v>
      </c>
      <c r="C1069" s="27" t="s">
        <v>67</v>
      </c>
      <c r="D1069" s="3" t="s">
        <v>41</v>
      </c>
      <c r="F1069" s="59">
        <f>G1069*E1069/1000</f>
        <v>0</v>
      </c>
      <c r="G1069" s="28"/>
    </row>
    <row r="1070" spans="2:11" ht="12.75">
      <c r="B1070" s="3" t="s">
        <v>72</v>
      </c>
      <c r="C1070" s="27" t="s">
        <v>67</v>
      </c>
      <c r="D1070" s="3" t="s">
        <v>46</v>
      </c>
      <c r="F1070" s="59"/>
      <c r="G1070" s="28"/>
      <c r="K1070" s="40"/>
    </row>
    <row r="1071" spans="2:7" ht="12.75">
      <c r="B1071" s="3" t="s">
        <v>72</v>
      </c>
      <c r="C1071" s="27" t="s">
        <v>45</v>
      </c>
      <c r="D1071" s="3" t="s">
        <v>37</v>
      </c>
      <c r="F1071" s="59"/>
      <c r="G1071" s="28" t="e">
        <f>(F1071/E1071)*1000</f>
        <v>#DIV/0!</v>
      </c>
    </row>
    <row r="1072" spans="2:7" ht="12.75">
      <c r="B1072" s="3" t="s">
        <v>72</v>
      </c>
      <c r="C1072" s="27" t="s">
        <v>45</v>
      </c>
      <c r="D1072" s="3" t="s">
        <v>26</v>
      </c>
      <c r="E1072" s="59">
        <v>1.5</v>
      </c>
      <c r="F1072" s="70">
        <v>0.003</v>
      </c>
      <c r="G1072" s="58">
        <f>(F1072/E1072)*1000</f>
        <v>2</v>
      </c>
    </row>
    <row r="1073" spans="2:7" ht="12.75">
      <c r="B1073" s="3" t="s">
        <v>72</v>
      </c>
      <c r="C1073" s="27" t="s">
        <v>45</v>
      </c>
      <c r="D1073" s="3" t="s">
        <v>34</v>
      </c>
      <c r="F1073" s="59"/>
      <c r="G1073" s="28"/>
    </row>
    <row r="1074" spans="2:7" ht="12.75">
      <c r="B1074" s="3" t="s">
        <v>72</v>
      </c>
      <c r="C1074" s="27" t="s">
        <v>45</v>
      </c>
      <c r="D1074" s="3" t="s">
        <v>42</v>
      </c>
      <c r="F1074" s="59"/>
      <c r="G1074" s="28"/>
    </row>
    <row r="1075" spans="2:7" ht="12.75">
      <c r="B1075" s="3" t="s">
        <v>72</v>
      </c>
      <c r="C1075" s="27" t="s">
        <v>45</v>
      </c>
      <c r="D1075" s="3" t="s">
        <v>27</v>
      </c>
      <c r="F1075" s="59"/>
      <c r="G1075" s="28" t="e">
        <f>(F1075/E1075)*1000</f>
        <v>#DIV/0!</v>
      </c>
    </row>
    <row r="1076" spans="2:7" ht="12.75">
      <c r="B1076" s="3" t="s">
        <v>72</v>
      </c>
      <c r="C1076" s="27" t="s">
        <v>45</v>
      </c>
      <c r="D1076" s="3" t="s">
        <v>45</v>
      </c>
      <c r="F1076" s="59"/>
      <c r="G1076" s="28" t="e">
        <f>(F1076/E1076)*1000</f>
        <v>#DIV/0!</v>
      </c>
    </row>
    <row r="1077" spans="2:7" ht="12.75">
      <c r="B1077" s="3" t="s">
        <v>72</v>
      </c>
      <c r="C1077" s="3"/>
      <c r="D1077" s="3" t="s">
        <v>60</v>
      </c>
      <c r="E1077" s="59">
        <f>SUM(E1023,E1025,E1027:E1030,E1032,E1033,E1035:E1053,E1055,E1056,E1058:E1076)</f>
        <v>4205.5</v>
      </c>
      <c r="F1077" s="59">
        <f>SUM(F1023,F1025,F1027:F1030,F1032,F1033,F1035:F1053,F1055,F1056,F1058:F1076)</f>
        <v>31498.403</v>
      </c>
      <c r="G1077" s="28"/>
    </row>
    <row r="1078" spans="2:7" ht="12.75">
      <c r="B1078" s="3" t="s">
        <v>72</v>
      </c>
      <c r="C1078" s="3"/>
      <c r="D1078" s="3" t="s">
        <v>68</v>
      </c>
      <c r="E1078" s="59">
        <f>SUM(E1024,E1026,E1031,E1034,E1054,E1057)</f>
        <v>14</v>
      </c>
      <c r="F1078" s="59">
        <f>SUM(F1024,F1026,F1031,F1034,F1054,F1057)</f>
        <v>14</v>
      </c>
      <c r="G1078" s="28"/>
    </row>
    <row r="1079" spans="2:7" ht="12.75">
      <c r="B1079" s="3" t="s">
        <v>72</v>
      </c>
      <c r="C1079" s="3"/>
      <c r="D1079" s="3" t="s">
        <v>83</v>
      </c>
      <c r="E1079" s="59">
        <v>3550.5</v>
      </c>
      <c r="F1079" s="59"/>
      <c r="G1079" s="28"/>
    </row>
    <row r="1080" spans="2:7" ht="12.75">
      <c r="B1080" s="3" t="s">
        <v>72</v>
      </c>
      <c r="C1080" s="3"/>
      <c r="D1080" s="3" t="s">
        <v>84</v>
      </c>
      <c r="F1080" s="59"/>
      <c r="G1080" s="28"/>
    </row>
    <row r="1081" spans="3:19" s="39" customFormat="1" ht="12.75">
      <c r="C1081" s="36"/>
      <c r="D1081" s="35"/>
      <c r="E1081" s="63"/>
      <c r="F1081" s="64"/>
      <c r="G1081" s="28"/>
      <c r="H1081" s="37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</row>
    <row r="1082" spans="2:7" ht="12.75">
      <c r="B1082" s="3" t="s">
        <v>51</v>
      </c>
      <c r="C1082" s="27"/>
      <c r="D1082" s="3" t="s">
        <v>52</v>
      </c>
      <c r="E1082" s="59" t="s">
        <v>69</v>
      </c>
      <c r="F1082" s="62" t="s">
        <v>47</v>
      </c>
      <c r="G1082" s="28" t="s">
        <v>49</v>
      </c>
    </row>
    <row r="1083" spans="2:7" ht="12.75">
      <c r="B1083" s="3" t="s">
        <v>79</v>
      </c>
      <c r="C1083" s="27" t="s">
        <v>61</v>
      </c>
      <c r="D1083" s="3" t="s">
        <v>8</v>
      </c>
      <c r="E1083" s="59">
        <v>2500</v>
      </c>
      <c r="F1083" s="59">
        <f aca="true" t="shared" si="35" ref="F1083:F1088">G1083*E1083/1000</f>
        <v>12500</v>
      </c>
      <c r="G1083" s="28">
        <v>5000</v>
      </c>
    </row>
    <row r="1084" spans="2:7" ht="12.75">
      <c r="B1084" s="3" t="s">
        <v>79</v>
      </c>
      <c r="C1084" s="27" t="s">
        <v>61</v>
      </c>
      <c r="D1084" s="3" t="s">
        <v>53</v>
      </c>
      <c r="F1084" s="59">
        <f t="shared" si="35"/>
        <v>0</v>
      </c>
      <c r="G1084" s="28"/>
    </row>
    <row r="1085" spans="2:7" ht="12.75">
      <c r="B1085" s="3" t="s">
        <v>79</v>
      </c>
      <c r="C1085" s="27" t="s">
        <v>61</v>
      </c>
      <c r="D1085" s="3" t="s">
        <v>9</v>
      </c>
      <c r="E1085" s="59">
        <v>3500</v>
      </c>
      <c r="F1085" s="59">
        <f t="shared" si="35"/>
        <v>15050</v>
      </c>
      <c r="G1085" s="28">
        <v>4300</v>
      </c>
    </row>
    <row r="1086" spans="2:7" ht="12.75">
      <c r="B1086" s="3" t="s">
        <v>79</v>
      </c>
      <c r="C1086" s="27" t="s">
        <v>61</v>
      </c>
      <c r="D1086" s="3" t="s">
        <v>54</v>
      </c>
      <c r="F1086" s="59">
        <f t="shared" si="35"/>
        <v>0</v>
      </c>
      <c r="G1086" s="28"/>
    </row>
    <row r="1087" spans="2:7" ht="12.75">
      <c r="B1087" s="3" t="s">
        <v>79</v>
      </c>
      <c r="C1087" s="27" t="s">
        <v>61</v>
      </c>
      <c r="D1087" s="3" t="s">
        <v>55</v>
      </c>
      <c r="E1087" s="59">
        <v>3500</v>
      </c>
      <c r="F1087" s="59">
        <f t="shared" si="35"/>
        <v>18550</v>
      </c>
      <c r="G1087" s="28">
        <v>5300</v>
      </c>
    </row>
    <row r="1088" spans="2:7" ht="12.75">
      <c r="B1088" s="3" t="s">
        <v>79</v>
      </c>
      <c r="C1088" s="27" t="s">
        <v>61</v>
      </c>
      <c r="D1088" s="3" t="s">
        <v>10</v>
      </c>
      <c r="F1088" s="59">
        <f t="shared" si="35"/>
        <v>0</v>
      </c>
      <c r="G1088" s="28"/>
    </row>
    <row r="1089" spans="2:7" ht="12.75">
      <c r="B1089" s="3" t="s">
        <v>79</v>
      </c>
      <c r="C1089" s="27" t="s">
        <v>61</v>
      </c>
      <c r="D1089" s="3" t="s">
        <v>35</v>
      </c>
      <c r="E1089" s="59">
        <v>800</v>
      </c>
      <c r="F1089" s="59">
        <v>2160</v>
      </c>
      <c r="G1089" s="28">
        <f>(F1089/E1089)*1000</f>
        <v>2700</v>
      </c>
    </row>
    <row r="1090" spans="2:7" ht="12.75">
      <c r="B1090" s="3" t="s">
        <v>79</v>
      </c>
      <c r="C1090" s="27" t="s">
        <v>62</v>
      </c>
      <c r="D1090" s="3" t="s">
        <v>38</v>
      </c>
      <c r="F1090" s="59">
        <f>G1090*E1090/1000</f>
        <v>0</v>
      </c>
      <c r="G1090" s="28"/>
    </row>
    <row r="1091" spans="2:7" ht="12.75">
      <c r="B1091" s="3" t="s">
        <v>79</v>
      </c>
      <c r="C1091" s="27" t="s">
        <v>62</v>
      </c>
      <c r="D1091" s="3" t="s">
        <v>57</v>
      </c>
      <c r="F1091" s="59">
        <f>G1091*E1091/1000</f>
        <v>0</v>
      </c>
      <c r="G1091" s="28"/>
    </row>
    <row r="1092" spans="2:7" ht="12.75">
      <c r="B1092" s="3" t="s">
        <v>79</v>
      </c>
      <c r="C1092" s="27" t="s">
        <v>62</v>
      </c>
      <c r="D1092" s="3" t="s">
        <v>11</v>
      </c>
      <c r="E1092" s="59">
        <v>30</v>
      </c>
      <c r="F1092" s="59">
        <f>E1092*G1092/1000</f>
        <v>54</v>
      </c>
      <c r="G1092" s="28">
        <v>1800</v>
      </c>
    </row>
    <row r="1093" spans="2:7" ht="12.75">
      <c r="B1093" s="3" t="s">
        <v>79</v>
      </c>
      <c r="C1093" s="27" t="s">
        <v>62</v>
      </c>
      <c r="D1093" s="3" t="s">
        <v>12</v>
      </c>
      <c r="F1093" s="59">
        <f>E1093*G1093/1000</f>
        <v>0</v>
      </c>
      <c r="G1093" s="28"/>
    </row>
    <row r="1094" spans="2:7" ht="12.75">
      <c r="B1094" s="3" t="s">
        <v>79</v>
      </c>
      <c r="C1094" s="27" t="s">
        <v>62</v>
      </c>
      <c r="D1094" s="3" t="s">
        <v>56</v>
      </c>
      <c r="F1094" s="59">
        <f>E1094*G1094/1000</f>
        <v>0</v>
      </c>
      <c r="G1094" s="28"/>
    </row>
    <row r="1095" spans="2:7" ht="12.75">
      <c r="B1095" s="3" t="s">
        <v>79</v>
      </c>
      <c r="C1095" s="27" t="s">
        <v>62</v>
      </c>
      <c r="D1095" s="3" t="s">
        <v>13</v>
      </c>
      <c r="E1095" s="59">
        <v>5</v>
      </c>
      <c r="F1095" s="59">
        <f>G1095*E1095/1000</f>
        <v>5</v>
      </c>
      <c r="G1095" s="28">
        <v>1000</v>
      </c>
    </row>
    <row r="1096" spans="2:7" ht="12.75">
      <c r="B1096" s="3" t="s">
        <v>79</v>
      </c>
      <c r="C1096" s="27" t="s">
        <v>63</v>
      </c>
      <c r="D1096" s="3" t="s">
        <v>14</v>
      </c>
      <c r="E1096" s="59">
        <v>7</v>
      </c>
      <c r="F1096" s="59">
        <f>G1096*E1096/1000</f>
        <v>269.5</v>
      </c>
      <c r="G1096" s="28">
        <v>38500</v>
      </c>
    </row>
    <row r="1097" spans="2:7" ht="12.75">
      <c r="B1097" s="3" t="s">
        <v>79</v>
      </c>
      <c r="C1097" s="27" t="s">
        <v>63</v>
      </c>
      <c r="D1097" s="3" t="s">
        <v>36</v>
      </c>
      <c r="F1097" s="59">
        <f>G1097*E1097/1000</f>
        <v>0</v>
      </c>
      <c r="G1097" s="28"/>
    </row>
    <row r="1098" spans="2:7" ht="12.75">
      <c r="B1098" s="3" t="s">
        <v>79</v>
      </c>
      <c r="C1098" s="27" t="s">
        <v>63</v>
      </c>
      <c r="D1098" s="3" t="s">
        <v>39</v>
      </c>
      <c r="F1098" s="59"/>
      <c r="G1098" s="28" t="e">
        <f>(F1098/E1098)*1000</f>
        <v>#DIV/0!</v>
      </c>
    </row>
    <row r="1099" spans="2:7" ht="12.75">
      <c r="B1099" s="3" t="s">
        <v>79</v>
      </c>
      <c r="C1099" s="27" t="s">
        <v>63</v>
      </c>
      <c r="D1099" s="3" t="s">
        <v>15</v>
      </c>
      <c r="F1099" s="59">
        <f>G1099*E1099/1000</f>
        <v>0</v>
      </c>
      <c r="G1099" s="28"/>
    </row>
    <row r="1100" spans="2:7" ht="12.75">
      <c r="B1100" s="3" t="s">
        <v>79</v>
      </c>
      <c r="C1100" s="27" t="s">
        <v>63</v>
      </c>
      <c r="D1100" s="3" t="s">
        <v>114</v>
      </c>
      <c r="F1100" s="59"/>
      <c r="G1100" s="28" t="e">
        <f>F1100/E1100*1000</f>
        <v>#DIV/0!</v>
      </c>
    </row>
    <row r="1101" spans="2:7" ht="12.75">
      <c r="B1101" s="3" t="s">
        <v>79</v>
      </c>
      <c r="C1101" s="27" t="s">
        <v>63</v>
      </c>
      <c r="D1101" s="3" t="s">
        <v>58</v>
      </c>
      <c r="F1101" s="59"/>
      <c r="G1101" s="28" t="e">
        <f>(F1101/E1101)*1000</f>
        <v>#DIV/0!</v>
      </c>
    </row>
    <row r="1102" spans="2:7" ht="12.75">
      <c r="B1102" s="3" t="s">
        <v>79</v>
      </c>
      <c r="C1102" s="27" t="s">
        <v>64</v>
      </c>
      <c r="D1102" s="3" t="s">
        <v>16</v>
      </c>
      <c r="E1102" s="59">
        <v>41</v>
      </c>
      <c r="F1102" s="59">
        <f>G1102*E1102/1000</f>
        <v>1221.8</v>
      </c>
      <c r="G1102" s="28">
        <v>29800</v>
      </c>
    </row>
    <row r="1103" spans="2:7" ht="12.75">
      <c r="B1103" s="3" t="s">
        <v>79</v>
      </c>
      <c r="C1103" s="27" t="s">
        <v>64</v>
      </c>
      <c r="D1103" s="3" t="s">
        <v>17</v>
      </c>
      <c r="E1103" s="59">
        <v>376</v>
      </c>
      <c r="F1103" s="59">
        <f>G1103*E1103/1000</f>
        <v>25568</v>
      </c>
      <c r="G1103" s="28">
        <v>68000</v>
      </c>
    </row>
    <row r="1104" spans="2:7" ht="12.75">
      <c r="B1104" s="3" t="s">
        <v>79</v>
      </c>
      <c r="C1104" s="27" t="s">
        <v>64</v>
      </c>
      <c r="D1104" s="3" t="s">
        <v>18</v>
      </c>
      <c r="E1104" s="59">
        <v>35</v>
      </c>
      <c r="F1104" s="59">
        <v>983</v>
      </c>
      <c r="G1104" s="28">
        <f>(F1104/E1104)*1000</f>
        <v>28085.714285714286</v>
      </c>
    </row>
    <row r="1105" spans="2:7" ht="12.75">
      <c r="B1105" s="3" t="s">
        <v>79</v>
      </c>
      <c r="C1105" s="27" t="s">
        <v>64</v>
      </c>
      <c r="D1105" s="3" t="s">
        <v>19</v>
      </c>
      <c r="F1105" s="59"/>
      <c r="G1105" s="28"/>
    </row>
    <row r="1106" spans="2:7" ht="12.75">
      <c r="B1106" s="3" t="s">
        <v>79</v>
      </c>
      <c r="C1106" s="27" t="s">
        <v>64</v>
      </c>
      <c r="D1106" s="3" t="s">
        <v>76</v>
      </c>
      <c r="F1106" s="59"/>
      <c r="G1106" s="28"/>
    </row>
    <row r="1107" spans="2:7" ht="12.75">
      <c r="B1107" s="3" t="s">
        <v>79</v>
      </c>
      <c r="C1107" s="27" t="s">
        <v>64</v>
      </c>
      <c r="D1107" s="3" t="s">
        <v>20</v>
      </c>
      <c r="F1107" s="59"/>
      <c r="G1107" s="28" t="e">
        <f aca="true" t="shared" si="36" ref="G1107:G1112">(F1107/E1107)*1000</f>
        <v>#DIV/0!</v>
      </c>
    </row>
    <row r="1108" spans="2:7" ht="12.75">
      <c r="B1108" s="3" t="s">
        <v>79</v>
      </c>
      <c r="C1108" s="27" t="s">
        <v>64</v>
      </c>
      <c r="D1108" s="3" t="s">
        <v>28</v>
      </c>
      <c r="F1108" s="59"/>
      <c r="G1108" s="28" t="e">
        <f t="shared" si="36"/>
        <v>#DIV/0!</v>
      </c>
    </row>
    <row r="1109" spans="2:7" ht="12.75">
      <c r="B1109" s="3" t="s">
        <v>79</v>
      </c>
      <c r="C1109" s="27" t="s">
        <v>64</v>
      </c>
      <c r="D1109" s="3" t="s">
        <v>115</v>
      </c>
      <c r="F1109" s="59"/>
      <c r="G1109" s="28" t="e">
        <f t="shared" si="36"/>
        <v>#DIV/0!</v>
      </c>
    </row>
    <row r="1110" spans="2:7" ht="12.75">
      <c r="B1110" s="3" t="s">
        <v>79</v>
      </c>
      <c r="C1110" s="27" t="s">
        <v>64</v>
      </c>
      <c r="D1110" s="3" t="s">
        <v>116</v>
      </c>
      <c r="F1110" s="59"/>
      <c r="G1110" s="28" t="e">
        <f t="shared" si="36"/>
        <v>#DIV/0!</v>
      </c>
    </row>
    <row r="1111" spans="2:7" ht="12.75">
      <c r="B1111" s="3" t="s">
        <v>79</v>
      </c>
      <c r="C1111" s="27" t="s">
        <v>64</v>
      </c>
      <c r="D1111" s="3" t="s">
        <v>117</v>
      </c>
      <c r="F1111" s="59"/>
      <c r="G1111" s="28" t="e">
        <f t="shared" si="36"/>
        <v>#DIV/0!</v>
      </c>
    </row>
    <row r="1112" spans="2:7" ht="12.75">
      <c r="B1112" s="3" t="s">
        <v>79</v>
      </c>
      <c r="C1112" s="27" t="s">
        <v>64</v>
      </c>
      <c r="D1112" s="3" t="s">
        <v>93</v>
      </c>
      <c r="E1112" s="59">
        <v>65</v>
      </c>
      <c r="F1112" s="59">
        <v>2474</v>
      </c>
      <c r="G1112" s="28">
        <f t="shared" si="36"/>
        <v>38061.53846153846</v>
      </c>
    </row>
    <row r="1113" spans="2:7" ht="12.75">
      <c r="B1113" s="3" t="s">
        <v>79</v>
      </c>
      <c r="C1113" s="27" t="s">
        <v>65</v>
      </c>
      <c r="D1113" s="3" t="s">
        <v>21</v>
      </c>
      <c r="E1113" s="59">
        <v>780</v>
      </c>
      <c r="F1113" s="59">
        <f>G1113*E1113/1000</f>
        <v>8970</v>
      </c>
      <c r="G1113" s="28">
        <v>11500</v>
      </c>
    </row>
    <row r="1114" spans="2:7" ht="12.75">
      <c r="B1114" s="3" t="s">
        <v>79</v>
      </c>
      <c r="C1114" s="27" t="s">
        <v>65</v>
      </c>
      <c r="D1114" s="3" t="s">
        <v>59</v>
      </c>
      <c r="F1114" s="59">
        <f>G1114*E1114/1000</f>
        <v>0</v>
      </c>
      <c r="G1114" s="28"/>
    </row>
    <row r="1115" spans="2:11" ht="12.75">
      <c r="B1115" s="3" t="s">
        <v>79</v>
      </c>
      <c r="C1115" s="27" t="s">
        <v>65</v>
      </c>
      <c r="D1115" s="3" t="s">
        <v>22</v>
      </c>
      <c r="E1115" s="59">
        <v>40</v>
      </c>
      <c r="F1115" s="59">
        <f>G1115*E1115/1000</f>
        <v>1200</v>
      </c>
      <c r="G1115" s="28">
        <v>30000</v>
      </c>
      <c r="K1115" s="42"/>
    </row>
    <row r="1116" spans="2:7" ht="12.75">
      <c r="B1116" s="3" t="s">
        <v>79</v>
      </c>
      <c r="C1116" s="27" t="s">
        <v>65</v>
      </c>
      <c r="D1116" s="3" t="s">
        <v>24</v>
      </c>
      <c r="F1116" s="59">
        <f>G1116*E1116/1000</f>
        <v>0</v>
      </c>
      <c r="G1116" s="28"/>
    </row>
    <row r="1117" spans="2:7" ht="12.75">
      <c r="B1117" s="3" t="s">
        <v>79</v>
      </c>
      <c r="C1117" s="27" t="s">
        <v>65</v>
      </c>
      <c r="D1117" s="3" t="s">
        <v>74</v>
      </c>
      <c r="F1117" s="59">
        <f>G1117*E1117/1000</f>
        <v>0</v>
      </c>
      <c r="G1117" s="28"/>
    </row>
    <row r="1118" spans="2:7" ht="12.75">
      <c r="B1118" s="3" t="s">
        <v>79</v>
      </c>
      <c r="C1118" s="27" t="s">
        <v>65</v>
      </c>
      <c r="D1118" s="3" t="s">
        <v>44</v>
      </c>
      <c r="E1118" s="59">
        <v>5</v>
      </c>
      <c r="F1118" s="59">
        <v>250</v>
      </c>
      <c r="G1118" s="28">
        <f>(F1118/E1118)*1000</f>
        <v>50000</v>
      </c>
    </row>
    <row r="1119" spans="2:7" ht="12.75">
      <c r="B1119" s="3" t="s">
        <v>79</v>
      </c>
      <c r="C1119" s="27" t="s">
        <v>65</v>
      </c>
      <c r="D1119" s="3" t="s">
        <v>43</v>
      </c>
      <c r="F1119" s="59"/>
      <c r="G1119" s="28"/>
    </row>
    <row r="1120" spans="2:7" ht="12.75">
      <c r="B1120" s="3" t="s">
        <v>79</v>
      </c>
      <c r="C1120" s="27" t="s">
        <v>65</v>
      </c>
      <c r="D1120" s="3" t="s">
        <v>23</v>
      </c>
      <c r="E1120" s="59">
        <v>276</v>
      </c>
      <c r="F1120" s="59">
        <f>G1120*E1120/1000</f>
        <v>14628</v>
      </c>
      <c r="G1120" s="28">
        <v>53000</v>
      </c>
    </row>
    <row r="1121" spans="2:7" ht="12.75">
      <c r="B1121" s="3" t="s">
        <v>79</v>
      </c>
      <c r="C1121" s="27" t="s">
        <v>65</v>
      </c>
      <c r="D1121" s="3" t="s">
        <v>33</v>
      </c>
      <c r="E1121" s="59">
        <v>10</v>
      </c>
      <c r="F1121" s="59">
        <v>297</v>
      </c>
      <c r="G1121" s="28">
        <f aca="true" t="shared" si="37" ref="G1121:G1126">(F1121/E1121)*1000</f>
        <v>29700</v>
      </c>
    </row>
    <row r="1122" spans="2:7" ht="12.75">
      <c r="B1122" s="3" t="s">
        <v>79</v>
      </c>
      <c r="C1122" s="27" t="s">
        <v>65</v>
      </c>
      <c r="D1122" s="3" t="s">
        <v>40</v>
      </c>
      <c r="F1122" s="59"/>
      <c r="G1122" s="28" t="e">
        <f t="shared" si="37"/>
        <v>#DIV/0!</v>
      </c>
    </row>
    <row r="1123" spans="2:7" ht="12.75">
      <c r="B1123" s="3" t="s">
        <v>79</v>
      </c>
      <c r="C1123" s="27" t="s">
        <v>66</v>
      </c>
      <c r="D1123" s="3" t="s">
        <v>50</v>
      </c>
      <c r="E1123" s="59">
        <v>14</v>
      </c>
      <c r="F1123" s="59">
        <v>25.2</v>
      </c>
      <c r="G1123" s="28">
        <f t="shared" si="37"/>
        <v>1800</v>
      </c>
    </row>
    <row r="1124" spans="2:7" ht="12.75">
      <c r="B1124" s="3" t="s">
        <v>79</v>
      </c>
      <c r="C1124" s="27" t="s">
        <v>66</v>
      </c>
      <c r="D1124" s="3" t="s">
        <v>31</v>
      </c>
      <c r="E1124" s="59">
        <v>15</v>
      </c>
      <c r="F1124" s="59">
        <v>16</v>
      </c>
      <c r="G1124" s="28">
        <f t="shared" si="37"/>
        <v>1066.6666666666667</v>
      </c>
    </row>
    <row r="1125" spans="2:7" ht="12.75">
      <c r="B1125" s="3" t="s">
        <v>79</v>
      </c>
      <c r="C1125" s="27" t="s">
        <v>66</v>
      </c>
      <c r="D1125" s="3" t="s">
        <v>32</v>
      </c>
      <c r="E1125" s="59">
        <v>120</v>
      </c>
      <c r="F1125" s="59">
        <v>180</v>
      </c>
      <c r="G1125" s="28">
        <f t="shared" si="37"/>
        <v>1500</v>
      </c>
    </row>
    <row r="1126" spans="2:7" ht="12.75">
      <c r="B1126" s="3" t="s">
        <v>79</v>
      </c>
      <c r="C1126" s="27" t="s">
        <v>66</v>
      </c>
      <c r="D1126" s="3" t="s">
        <v>25</v>
      </c>
      <c r="F1126" s="59"/>
      <c r="G1126" s="28" t="e">
        <f t="shared" si="37"/>
        <v>#DIV/0!</v>
      </c>
    </row>
    <row r="1127" spans="2:7" ht="12.75">
      <c r="B1127" s="3" t="s">
        <v>79</v>
      </c>
      <c r="C1127" s="27" t="s">
        <v>67</v>
      </c>
      <c r="D1127" s="3" t="s">
        <v>30</v>
      </c>
      <c r="F1127" s="59">
        <f>G1127*E1127/1000</f>
        <v>0</v>
      </c>
      <c r="G1127" s="28"/>
    </row>
    <row r="1128" spans="2:7" ht="12.75">
      <c r="B1128" s="3" t="s">
        <v>79</v>
      </c>
      <c r="C1128" s="27" t="s">
        <v>67</v>
      </c>
      <c r="D1128" s="3" t="s">
        <v>29</v>
      </c>
      <c r="F1128" s="59"/>
      <c r="G1128" s="28" t="e">
        <f>(F1128/E1128)*1000</f>
        <v>#DIV/0!</v>
      </c>
    </row>
    <row r="1129" spans="2:7" ht="12.75">
      <c r="B1129" s="3" t="s">
        <v>79</v>
      </c>
      <c r="C1129" s="27" t="s">
        <v>67</v>
      </c>
      <c r="D1129" s="3" t="s">
        <v>41</v>
      </c>
      <c r="F1129" s="59">
        <f>G1129*E1129/1000</f>
        <v>0</v>
      </c>
      <c r="G1129" s="28"/>
    </row>
    <row r="1130" spans="2:7" ht="12.75">
      <c r="B1130" s="3" t="s">
        <v>79</v>
      </c>
      <c r="C1130" s="27" t="s">
        <v>67</v>
      </c>
      <c r="D1130" s="3" t="s">
        <v>46</v>
      </c>
      <c r="F1130" s="59"/>
      <c r="G1130" s="28"/>
    </row>
    <row r="1131" spans="2:7" ht="12.75">
      <c r="B1131" s="3" t="s">
        <v>79</v>
      </c>
      <c r="C1131" s="27" t="s">
        <v>45</v>
      </c>
      <c r="D1131" s="3" t="s">
        <v>37</v>
      </c>
      <c r="E1131" s="59">
        <v>40</v>
      </c>
      <c r="F1131" s="59">
        <v>76</v>
      </c>
      <c r="G1131" s="28">
        <f aca="true" t="shared" si="38" ref="G1131:G1136">(F1131/E1131)*1000</f>
        <v>1900</v>
      </c>
    </row>
    <row r="1132" spans="2:7" ht="12.75">
      <c r="B1132" s="3" t="s">
        <v>79</v>
      </c>
      <c r="C1132" s="27" t="s">
        <v>45</v>
      </c>
      <c r="D1132" s="3" t="s">
        <v>26</v>
      </c>
      <c r="E1132" s="59">
        <v>10</v>
      </c>
      <c r="F1132" s="70">
        <v>0.01</v>
      </c>
      <c r="G1132" s="58">
        <f t="shared" si="38"/>
        <v>1</v>
      </c>
    </row>
    <row r="1133" spans="2:7" ht="12.75">
      <c r="B1133" s="3" t="s">
        <v>79</v>
      </c>
      <c r="C1133" s="27" t="s">
        <v>45</v>
      </c>
      <c r="D1133" s="3" t="s">
        <v>34</v>
      </c>
      <c r="E1133" s="59">
        <v>200</v>
      </c>
      <c r="F1133" s="59">
        <v>60</v>
      </c>
      <c r="G1133" s="28">
        <f t="shared" si="38"/>
        <v>300</v>
      </c>
    </row>
    <row r="1134" spans="2:7" ht="12.75">
      <c r="B1134" s="3" t="s">
        <v>79</v>
      </c>
      <c r="C1134" s="27" t="s">
        <v>45</v>
      </c>
      <c r="D1134" s="3" t="s">
        <v>42</v>
      </c>
      <c r="E1134" s="59">
        <v>4</v>
      </c>
      <c r="F1134" s="59">
        <v>5</v>
      </c>
      <c r="G1134" s="28">
        <f t="shared" si="38"/>
        <v>1250</v>
      </c>
    </row>
    <row r="1135" spans="2:7" ht="12.75">
      <c r="B1135" s="3" t="s">
        <v>79</v>
      </c>
      <c r="C1135" s="27" t="s">
        <v>45</v>
      </c>
      <c r="D1135" s="3" t="s">
        <v>27</v>
      </c>
      <c r="E1135" s="59">
        <v>242</v>
      </c>
      <c r="F1135" s="59">
        <v>414</v>
      </c>
      <c r="G1135" s="28">
        <f t="shared" si="38"/>
        <v>1710.7438016528927</v>
      </c>
    </row>
    <row r="1136" spans="2:7" ht="12.75">
      <c r="B1136" s="3" t="s">
        <v>79</v>
      </c>
      <c r="C1136" s="27" t="s">
        <v>45</v>
      </c>
      <c r="D1136" s="3" t="s">
        <v>45</v>
      </c>
      <c r="E1136" s="59">
        <v>3</v>
      </c>
      <c r="F1136" s="59">
        <v>4</v>
      </c>
      <c r="G1136" s="28">
        <f t="shared" si="38"/>
        <v>1333.3333333333333</v>
      </c>
    </row>
    <row r="1137" spans="2:7" ht="12.75">
      <c r="B1137" s="3" t="s">
        <v>79</v>
      </c>
      <c r="C1137" s="3"/>
      <c r="D1137" s="3" t="s">
        <v>60</v>
      </c>
      <c r="E1137" s="59">
        <f>SUM(E1083,E1085,E1087:E1090,E1092,E1093,E1095:E1113,E1115,E1116,E1118:E1136)</f>
        <v>12618</v>
      </c>
      <c r="F1137" s="59">
        <f>SUM(F1083,F1085,F1087:F1090,F1092,F1093,F1095:F1113,F1115,F1116,F1118:F1136)</f>
        <v>104960.51</v>
      </c>
      <c r="G1137" s="28"/>
    </row>
    <row r="1138" spans="2:7" ht="12.75">
      <c r="B1138" s="3" t="s">
        <v>79</v>
      </c>
      <c r="C1138" s="3"/>
      <c r="D1138" s="3" t="s">
        <v>68</v>
      </c>
      <c r="E1138" s="59">
        <f>SUM(E1084,E1086,E1091,E1094,E1114,E1117)</f>
        <v>0</v>
      </c>
      <c r="F1138" s="59">
        <f>SUM(F1084,F1086,F1091,F1094,F1114,F1117)</f>
        <v>0</v>
      </c>
      <c r="G1138" s="28"/>
    </row>
    <row r="1139" spans="2:7" ht="12.75">
      <c r="B1139" s="3" t="s">
        <v>79</v>
      </c>
      <c r="C1139" s="3"/>
      <c r="D1139" s="3" t="s">
        <v>83</v>
      </c>
      <c r="E1139" s="59">
        <v>15102</v>
      </c>
      <c r="F1139" s="59"/>
      <c r="G1139" s="28"/>
    </row>
    <row r="1140" spans="2:7" ht="12.75">
      <c r="B1140" s="3" t="s">
        <v>79</v>
      </c>
      <c r="C1140" s="3"/>
      <c r="D1140" s="3" t="s">
        <v>84</v>
      </c>
      <c r="F1140" s="59"/>
      <c r="G1140" s="28"/>
    </row>
    <row r="1141" spans="3:19" s="39" customFormat="1" ht="12.75">
      <c r="C1141" s="36"/>
      <c r="D1141" s="35"/>
      <c r="E1141" s="63"/>
      <c r="F1141" s="64"/>
      <c r="G1141" s="28"/>
      <c r="H1141" s="37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</row>
    <row r="1142" spans="2:7" ht="12.75">
      <c r="B1142" s="3" t="s">
        <v>51</v>
      </c>
      <c r="C1142" s="27"/>
      <c r="D1142" s="3" t="s">
        <v>52</v>
      </c>
      <c r="E1142" s="59" t="s">
        <v>69</v>
      </c>
      <c r="F1142" s="62" t="s">
        <v>47</v>
      </c>
      <c r="G1142" s="28" t="s">
        <v>49</v>
      </c>
    </row>
    <row r="1143" spans="2:7" ht="12.75">
      <c r="B1143" s="3" t="s">
        <v>80</v>
      </c>
      <c r="C1143" s="27" t="s">
        <v>61</v>
      </c>
      <c r="D1143" s="3" t="s">
        <v>8</v>
      </c>
      <c r="E1143" s="59">
        <v>400</v>
      </c>
      <c r="F1143" s="59">
        <f aca="true" t="shared" si="39" ref="F1143:F1148">G1143*E1143/1000</f>
        <v>1560</v>
      </c>
      <c r="G1143" s="28">
        <v>3900</v>
      </c>
    </row>
    <row r="1144" spans="2:7" ht="12.75">
      <c r="B1144" s="3" t="s">
        <v>80</v>
      </c>
      <c r="C1144" s="27" t="s">
        <v>61</v>
      </c>
      <c r="D1144" s="3" t="s">
        <v>53</v>
      </c>
      <c r="F1144" s="59">
        <f t="shared" si="39"/>
        <v>0</v>
      </c>
      <c r="G1144" s="28"/>
    </row>
    <row r="1145" spans="2:7" ht="12.75">
      <c r="B1145" s="3" t="s">
        <v>80</v>
      </c>
      <c r="C1145" s="27" t="s">
        <v>61</v>
      </c>
      <c r="D1145" s="3" t="s">
        <v>9</v>
      </c>
      <c r="E1145" s="59">
        <v>401</v>
      </c>
      <c r="F1145" s="59">
        <f t="shared" si="39"/>
        <v>1523.8</v>
      </c>
      <c r="G1145" s="28">
        <v>3800</v>
      </c>
    </row>
    <row r="1146" spans="2:7" ht="12.75">
      <c r="B1146" s="3" t="s">
        <v>80</v>
      </c>
      <c r="C1146" s="27" t="s">
        <v>61</v>
      </c>
      <c r="D1146" s="3" t="s">
        <v>54</v>
      </c>
      <c r="F1146" s="59">
        <f t="shared" si="39"/>
        <v>0</v>
      </c>
      <c r="G1146" s="28"/>
    </row>
    <row r="1147" spans="2:7" ht="12.75">
      <c r="B1147" s="3" t="s">
        <v>80</v>
      </c>
      <c r="C1147" s="27" t="s">
        <v>61</v>
      </c>
      <c r="D1147" s="3" t="s">
        <v>55</v>
      </c>
      <c r="F1147" s="59">
        <f t="shared" si="39"/>
        <v>0</v>
      </c>
      <c r="G1147" s="28"/>
    </row>
    <row r="1148" spans="2:7" ht="12.75">
      <c r="B1148" s="3" t="s">
        <v>80</v>
      </c>
      <c r="C1148" s="27" t="s">
        <v>61</v>
      </c>
      <c r="D1148" s="3" t="s">
        <v>10</v>
      </c>
      <c r="F1148" s="59">
        <f t="shared" si="39"/>
        <v>0</v>
      </c>
      <c r="G1148" s="28"/>
    </row>
    <row r="1149" spans="2:7" ht="12.75">
      <c r="B1149" s="3" t="s">
        <v>80</v>
      </c>
      <c r="C1149" s="27" t="s">
        <v>61</v>
      </c>
      <c r="D1149" s="3" t="s">
        <v>35</v>
      </c>
      <c r="E1149" s="59">
        <v>1</v>
      </c>
      <c r="F1149" s="59">
        <v>2</v>
      </c>
      <c r="G1149" s="28">
        <f>(F1149/E1149)*1000</f>
        <v>2000</v>
      </c>
    </row>
    <row r="1150" spans="2:7" ht="12.75">
      <c r="B1150" s="3" t="s">
        <v>80</v>
      </c>
      <c r="C1150" s="27" t="s">
        <v>62</v>
      </c>
      <c r="D1150" s="3" t="s">
        <v>38</v>
      </c>
      <c r="F1150" s="59">
        <f>G1150*E1150/1000</f>
        <v>0</v>
      </c>
      <c r="G1150" s="28"/>
    </row>
    <row r="1151" spans="2:7" ht="12.75">
      <c r="B1151" s="3" t="s">
        <v>80</v>
      </c>
      <c r="C1151" s="27" t="s">
        <v>62</v>
      </c>
      <c r="D1151" s="3" t="s">
        <v>57</v>
      </c>
      <c r="F1151" s="59">
        <f>G1151*E1151/1000</f>
        <v>0</v>
      </c>
      <c r="G1151" s="28"/>
    </row>
    <row r="1152" spans="2:7" ht="12.75">
      <c r="B1152" s="3" t="s">
        <v>80</v>
      </c>
      <c r="C1152" s="27" t="s">
        <v>62</v>
      </c>
      <c r="D1152" s="3" t="s">
        <v>11</v>
      </c>
      <c r="F1152" s="59">
        <f>E1152*G1152/1000</f>
        <v>0</v>
      </c>
      <c r="G1152" s="28"/>
    </row>
    <row r="1153" spans="2:7" ht="12.75">
      <c r="B1153" s="3" t="s">
        <v>80</v>
      </c>
      <c r="C1153" s="27" t="s">
        <v>62</v>
      </c>
      <c r="D1153" s="3" t="s">
        <v>12</v>
      </c>
      <c r="E1153" s="59">
        <v>2</v>
      </c>
      <c r="F1153" s="59">
        <f>E1153*G1153/1000</f>
        <v>2</v>
      </c>
      <c r="G1153" s="28">
        <v>1000</v>
      </c>
    </row>
    <row r="1154" spans="2:7" ht="12.75">
      <c r="B1154" s="3" t="s">
        <v>80</v>
      </c>
      <c r="C1154" s="27" t="s">
        <v>62</v>
      </c>
      <c r="D1154" s="3" t="s">
        <v>56</v>
      </c>
      <c r="F1154" s="59">
        <f>E1154*G1154/1000</f>
        <v>0</v>
      </c>
      <c r="G1154" s="28"/>
    </row>
    <row r="1155" spans="2:7" ht="12.75">
      <c r="B1155" s="3" t="s">
        <v>80</v>
      </c>
      <c r="C1155" s="27" t="s">
        <v>62</v>
      </c>
      <c r="D1155" s="3" t="s">
        <v>13</v>
      </c>
      <c r="F1155" s="59">
        <f>G1155*E1155/1000</f>
        <v>0</v>
      </c>
      <c r="G1155" s="28"/>
    </row>
    <row r="1156" spans="2:7" ht="12.75">
      <c r="B1156" s="3" t="s">
        <v>80</v>
      </c>
      <c r="C1156" s="27" t="s">
        <v>63</v>
      </c>
      <c r="D1156" s="3" t="s">
        <v>14</v>
      </c>
      <c r="E1156" s="59">
        <v>1</v>
      </c>
      <c r="F1156" s="59">
        <f>G1156*E1156/1000</f>
        <v>15</v>
      </c>
      <c r="G1156" s="28">
        <v>15000</v>
      </c>
    </row>
    <row r="1157" spans="2:7" ht="12.75">
      <c r="B1157" s="3" t="s">
        <v>80</v>
      </c>
      <c r="C1157" s="27" t="s">
        <v>63</v>
      </c>
      <c r="D1157" s="3" t="s">
        <v>36</v>
      </c>
      <c r="E1157" s="59">
        <v>28</v>
      </c>
      <c r="F1157" s="59">
        <f>G1157*E1157/1000</f>
        <v>280</v>
      </c>
      <c r="G1157" s="28">
        <v>10000</v>
      </c>
    </row>
    <row r="1158" spans="2:7" ht="12.75">
      <c r="B1158" s="3" t="s">
        <v>80</v>
      </c>
      <c r="C1158" s="27" t="s">
        <v>63</v>
      </c>
      <c r="D1158" s="3" t="s">
        <v>39</v>
      </c>
      <c r="F1158" s="59"/>
      <c r="G1158" s="28" t="e">
        <f>(F1158/E1158)*1000</f>
        <v>#DIV/0!</v>
      </c>
    </row>
    <row r="1159" spans="2:7" ht="12.75">
      <c r="B1159" s="3" t="s">
        <v>80</v>
      </c>
      <c r="C1159" s="27" t="s">
        <v>63</v>
      </c>
      <c r="D1159" s="3" t="s">
        <v>15</v>
      </c>
      <c r="F1159" s="59">
        <f>G1159*E1159/1000</f>
        <v>0</v>
      </c>
      <c r="G1159" s="28"/>
    </row>
    <row r="1160" spans="2:7" ht="12.75">
      <c r="B1160" s="3" t="s">
        <v>80</v>
      </c>
      <c r="C1160" s="27" t="s">
        <v>63</v>
      </c>
      <c r="D1160" s="3" t="s">
        <v>114</v>
      </c>
      <c r="F1160" s="59"/>
      <c r="G1160" s="28" t="e">
        <f>F1160/E1160*1000</f>
        <v>#DIV/0!</v>
      </c>
    </row>
    <row r="1161" spans="2:7" ht="12.75">
      <c r="B1161" s="3" t="s">
        <v>80</v>
      </c>
      <c r="C1161" s="27" t="s">
        <v>63</v>
      </c>
      <c r="D1161" s="3" t="s">
        <v>58</v>
      </c>
      <c r="F1161" s="59"/>
      <c r="G1161" s="28" t="e">
        <f>(F1161/E1161)*1000</f>
        <v>#DIV/0!</v>
      </c>
    </row>
    <row r="1162" spans="2:7" ht="12.75">
      <c r="B1162" s="3" t="s">
        <v>80</v>
      </c>
      <c r="C1162" s="27" t="s">
        <v>64</v>
      </c>
      <c r="D1162" s="3" t="s">
        <v>16</v>
      </c>
      <c r="E1162" s="59">
        <v>1</v>
      </c>
      <c r="F1162" s="59">
        <f>G1162*E1162/1000</f>
        <v>18</v>
      </c>
      <c r="G1162" s="28">
        <v>18000</v>
      </c>
    </row>
    <row r="1163" spans="2:7" ht="12.75">
      <c r="B1163" s="3" t="s">
        <v>80</v>
      </c>
      <c r="C1163" s="27" t="s">
        <v>64</v>
      </c>
      <c r="D1163" s="3" t="s">
        <v>17</v>
      </c>
      <c r="E1163" s="59">
        <v>6</v>
      </c>
      <c r="F1163" s="59">
        <f>G1163*E1163/1000</f>
        <v>144</v>
      </c>
      <c r="G1163" s="28">
        <v>24000</v>
      </c>
    </row>
    <row r="1164" spans="2:7" ht="12.75">
      <c r="B1164" s="3" t="s">
        <v>80</v>
      </c>
      <c r="C1164" s="27" t="s">
        <v>64</v>
      </c>
      <c r="D1164" s="3" t="s">
        <v>18</v>
      </c>
      <c r="E1164" s="59">
        <v>4</v>
      </c>
      <c r="F1164" s="59">
        <v>71</v>
      </c>
      <c r="G1164" s="28">
        <f>(F1164/E1164)*1000</f>
        <v>17750</v>
      </c>
    </row>
    <row r="1165" spans="2:7" ht="12.75">
      <c r="B1165" s="3" t="s">
        <v>80</v>
      </c>
      <c r="C1165" s="27" t="s">
        <v>64</v>
      </c>
      <c r="D1165" s="3" t="s">
        <v>19</v>
      </c>
      <c r="E1165" s="59">
        <v>1</v>
      </c>
      <c r="F1165" s="59">
        <v>11</v>
      </c>
      <c r="G1165" s="28">
        <f>(F1165/E1165)*1000</f>
        <v>11000</v>
      </c>
    </row>
    <row r="1166" spans="2:11" ht="12.75">
      <c r="B1166" s="3" t="s">
        <v>80</v>
      </c>
      <c r="C1166" s="27" t="s">
        <v>64</v>
      </c>
      <c r="D1166" s="3" t="s">
        <v>76</v>
      </c>
      <c r="F1166" s="59"/>
      <c r="G1166" s="28"/>
      <c r="K1166" s="44"/>
    </row>
    <row r="1167" spans="2:7" ht="12.75">
      <c r="B1167" s="3" t="s">
        <v>80</v>
      </c>
      <c r="C1167" s="27" t="s">
        <v>64</v>
      </c>
      <c r="D1167" s="3" t="s">
        <v>20</v>
      </c>
      <c r="F1167" s="59"/>
      <c r="G1167" s="28"/>
    </row>
    <row r="1168" spans="2:7" ht="12.75">
      <c r="B1168" s="3" t="s">
        <v>80</v>
      </c>
      <c r="C1168" s="27" t="s">
        <v>64</v>
      </c>
      <c r="D1168" s="3" t="s">
        <v>28</v>
      </c>
      <c r="E1168" s="59">
        <v>10</v>
      </c>
      <c r="F1168" s="59">
        <v>80</v>
      </c>
      <c r="G1168" s="28">
        <f>(F1168/E1168)*1000</f>
        <v>8000</v>
      </c>
    </row>
    <row r="1169" spans="2:7" ht="12.75">
      <c r="B1169" s="3" t="s">
        <v>80</v>
      </c>
      <c r="C1169" s="27" t="s">
        <v>64</v>
      </c>
      <c r="D1169" s="3" t="s">
        <v>115</v>
      </c>
      <c r="F1169" s="59"/>
      <c r="G1169" s="28" t="e">
        <f>(F1169/E1169)*1000</f>
        <v>#DIV/0!</v>
      </c>
    </row>
    <row r="1170" spans="2:7" ht="12.75">
      <c r="B1170" s="3" t="s">
        <v>80</v>
      </c>
      <c r="C1170" s="27" t="s">
        <v>64</v>
      </c>
      <c r="D1170" s="3" t="s">
        <v>116</v>
      </c>
      <c r="F1170" s="59"/>
      <c r="G1170" s="28" t="e">
        <f>(F1170/E1170)*1000</f>
        <v>#DIV/0!</v>
      </c>
    </row>
    <row r="1171" spans="2:7" ht="12.75">
      <c r="B1171" s="3" t="s">
        <v>80</v>
      </c>
      <c r="C1171" s="27" t="s">
        <v>64</v>
      </c>
      <c r="D1171" s="3" t="s">
        <v>117</v>
      </c>
      <c r="F1171" s="59"/>
      <c r="G1171" s="28" t="e">
        <f>(F1171/E1171)*1000</f>
        <v>#DIV/0!</v>
      </c>
    </row>
    <row r="1172" spans="2:7" ht="12.75">
      <c r="B1172" s="3" t="s">
        <v>80</v>
      </c>
      <c r="C1172" s="27" t="s">
        <v>64</v>
      </c>
      <c r="D1172" s="3" t="s">
        <v>93</v>
      </c>
      <c r="E1172" s="59">
        <v>52</v>
      </c>
      <c r="F1172" s="59">
        <v>1039</v>
      </c>
      <c r="G1172" s="28">
        <f>(F1172/E1172)*1000</f>
        <v>19980.76923076923</v>
      </c>
    </row>
    <row r="1173" spans="2:7" ht="12.75">
      <c r="B1173" s="3" t="s">
        <v>80</v>
      </c>
      <c r="C1173" s="27" t="s">
        <v>65</v>
      </c>
      <c r="D1173" s="3" t="s">
        <v>21</v>
      </c>
      <c r="E1173" s="59">
        <v>74</v>
      </c>
      <c r="F1173" s="59">
        <f>G1173*E1173/1000</f>
        <v>688.2</v>
      </c>
      <c r="G1173" s="28">
        <v>9300</v>
      </c>
    </row>
    <row r="1174" spans="2:7" ht="12.75">
      <c r="B1174" s="3" t="s">
        <v>80</v>
      </c>
      <c r="C1174" s="27" t="s">
        <v>65</v>
      </c>
      <c r="D1174" s="3" t="s">
        <v>59</v>
      </c>
      <c r="F1174" s="59">
        <f>G1174*E1174/1000</f>
        <v>0</v>
      </c>
      <c r="G1174" s="28"/>
    </row>
    <row r="1175" spans="2:7" ht="12.75">
      <c r="B1175" s="3" t="s">
        <v>80</v>
      </c>
      <c r="C1175" s="27" t="s">
        <v>65</v>
      </c>
      <c r="D1175" s="3" t="s">
        <v>22</v>
      </c>
      <c r="F1175" s="59">
        <f>G1175*E1175/1000</f>
        <v>0</v>
      </c>
      <c r="G1175" s="28"/>
    </row>
    <row r="1176" spans="2:7" ht="12.75">
      <c r="B1176" s="3" t="s">
        <v>80</v>
      </c>
      <c r="C1176" s="27" t="s">
        <v>65</v>
      </c>
      <c r="D1176" s="3" t="s">
        <v>24</v>
      </c>
      <c r="F1176" s="59">
        <f>G1176*E1176/1000</f>
        <v>0</v>
      </c>
      <c r="G1176" s="28"/>
    </row>
    <row r="1177" spans="2:7" ht="12.75">
      <c r="B1177" s="3" t="s">
        <v>80</v>
      </c>
      <c r="C1177" s="27" t="s">
        <v>65</v>
      </c>
      <c r="D1177" s="3" t="s">
        <v>74</v>
      </c>
      <c r="F1177" s="59">
        <f>G1177*E1177/1000</f>
        <v>0</v>
      </c>
      <c r="G1177" s="28"/>
    </row>
    <row r="1178" spans="2:7" ht="12.75">
      <c r="B1178" s="3" t="s">
        <v>80</v>
      </c>
      <c r="C1178" s="27" t="s">
        <v>65</v>
      </c>
      <c r="D1178" s="3" t="s">
        <v>44</v>
      </c>
      <c r="E1178" s="59">
        <v>5</v>
      </c>
      <c r="F1178" s="59">
        <v>240</v>
      </c>
      <c r="G1178" s="28">
        <f aca="true" t="shared" si="40" ref="G1178:G1184">(F1178/E1178)*1000</f>
        <v>48000</v>
      </c>
    </row>
    <row r="1179" spans="2:7" ht="12.75">
      <c r="B1179" s="3" t="s">
        <v>80</v>
      </c>
      <c r="C1179" s="27" t="s">
        <v>65</v>
      </c>
      <c r="D1179" s="3" t="s">
        <v>43</v>
      </c>
      <c r="F1179" s="59"/>
      <c r="G1179" s="28" t="e">
        <f t="shared" si="40"/>
        <v>#DIV/0!</v>
      </c>
    </row>
    <row r="1180" spans="2:7" ht="12.75">
      <c r="B1180" s="3" t="s">
        <v>80</v>
      </c>
      <c r="C1180" s="27" t="s">
        <v>65</v>
      </c>
      <c r="D1180" s="3" t="s">
        <v>23</v>
      </c>
      <c r="F1180" s="59">
        <f>G1180*E1180/1000</f>
        <v>0</v>
      </c>
      <c r="G1180" s="28"/>
    </row>
    <row r="1181" spans="2:7" ht="12.75">
      <c r="B1181" s="3" t="s">
        <v>80</v>
      </c>
      <c r="C1181" s="27" t="s">
        <v>65</v>
      </c>
      <c r="D1181" s="3" t="s">
        <v>33</v>
      </c>
      <c r="E1181" s="59">
        <v>11</v>
      </c>
      <c r="F1181" s="59">
        <v>384</v>
      </c>
      <c r="G1181" s="28">
        <f t="shared" si="40"/>
        <v>34909.090909090904</v>
      </c>
    </row>
    <row r="1182" spans="2:11" ht="12.75">
      <c r="B1182" s="3" t="s">
        <v>80</v>
      </c>
      <c r="C1182" s="27" t="s">
        <v>65</v>
      </c>
      <c r="D1182" s="3" t="s">
        <v>40</v>
      </c>
      <c r="E1182" s="59">
        <v>34</v>
      </c>
      <c r="F1182" s="59">
        <v>952</v>
      </c>
      <c r="G1182" s="28">
        <f t="shared" si="40"/>
        <v>28000</v>
      </c>
      <c r="J1182" s="43"/>
      <c r="K1182" s="40"/>
    </row>
    <row r="1183" spans="2:7" ht="12.75">
      <c r="B1183" s="3" t="s">
        <v>80</v>
      </c>
      <c r="C1183" s="27" t="s">
        <v>66</v>
      </c>
      <c r="D1183" s="3" t="s">
        <v>50</v>
      </c>
      <c r="F1183" s="59"/>
      <c r="G1183" s="28" t="e">
        <f t="shared" si="40"/>
        <v>#DIV/0!</v>
      </c>
    </row>
    <row r="1184" spans="2:7" ht="12.75">
      <c r="B1184" s="3" t="s">
        <v>80</v>
      </c>
      <c r="C1184" s="27" t="s">
        <v>66</v>
      </c>
      <c r="D1184" s="3" t="s">
        <v>31</v>
      </c>
      <c r="F1184" s="59"/>
      <c r="G1184" s="28" t="e">
        <f t="shared" si="40"/>
        <v>#DIV/0!</v>
      </c>
    </row>
    <row r="1185" spans="2:7" ht="12.75">
      <c r="B1185" s="3" t="s">
        <v>80</v>
      </c>
      <c r="C1185" s="27" t="s">
        <v>66</v>
      </c>
      <c r="D1185" s="3" t="s">
        <v>32</v>
      </c>
      <c r="E1185" s="59">
        <v>4</v>
      </c>
      <c r="F1185" s="59">
        <v>4.5</v>
      </c>
      <c r="G1185" s="28">
        <f>(F1185/E1185)*1000</f>
        <v>1125</v>
      </c>
    </row>
    <row r="1186" spans="2:7" ht="12.75">
      <c r="B1186" s="3" t="s">
        <v>80</v>
      </c>
      <c r="C1186" s="27" t="s">
        <v>66</v>
      </c>
      <c r="D1186" s="3" t="s">
        <v>25</v>
      </c>
      <c r="F1186" s="59"/>
      <c r="G1186" s="28" t="e">
        <f>(F1186/E1186)*1000</f>
        <v>#DIV/0!</v>
      </c>
    </row>
    <row r="1187" spans="2:7" ht="12.75">
      <c r="B1187" s="3" t="s">
        <v>80</v>
      </c>
      <c r="C1187" s="27" t="s">
        <v>67</v>
      </c>
      <c r="D1187" s="3" t="s">
        <v>30</v>
      </c>
      <c r="F1187" s="59">
        <f>G1187*E1187/1000</f>
        <v>0</v>
      </c>
      <c r="G1187" s="28"/>
    </row>
    <row r="1188" spans="2:7" ht="12.75">
      <c r="B1188" s="3" t="s">
        <v>80</v>
      </c>
      <c r="C1188" s="27" t="s">
        <v>67</v>
      </c>
      <c r="D1188" s="3" t="s">
        <v>29</v>
      </c>
      <c r="F1188" s="59"/>
      <c r="G1188" s="28" t="e">
        <f>(F1188/E1188)*1000</f>
        <v>#DIV/0!</v>
      </c>
    </row>
    <row r="1189" spans="2:7" ht="12.75">
      <c r="B1189" s="3" t="s">
        <v>80</v>
      </c>
      <c r="C1189" s="27" t="s">
        <v>67</v>
      </c>
      <c r="D1189" s="3" t="s">
        <v>41</v>
      </c>
      <c r="E1189" s="59">
        <v>53</v>
      </c>
      <c r="F1189" s="59">
        <f>G1189*E1189/1000</f>
        <v>95.4</v>
      </c>
      <c r="G1189" s="28">
        <v>1800</v>
      </c>
    </row>
    <row r="1190" spans="2:7" ht="12.75">
      <c r="B1190" s="3" t="s">
        <v>80</v>
      </c>
      <c r="C1190" s="27" t="s">
        <v>67</v>
      </c>
      <c r="D1190" s="3" t="s">
        <v>46</v>
      </c>
      <c r="E1190" s="59">
        <v>21</v>
      </c>
      <c r="F1190" s="59">
        <v>125</v>
      </c>
      <c r="G1190" s="28">
        <f>(F1190/E1190)*1000</f>
        <v>5952.380952380952</v>
      </c>
    </row>
    <row r="1191" spans="2:7" ht="12.75">
      <c r="B1191" s="3" t="s">
        <v>80</v>
      </c>
      <c r="C1191" s="27" t="s">
        <v>45</v>
      </c>
      <c r="D1191" s="3" t="s">
        <v>37</v>
      </c>
      <c r="E1191" s="59">
        <v>33</v>
      </c>
      <c r="F1191" s="59">
        <v>33</v>
      </c>
      <c r="G1191" s="28">
        <f>(F1191/E1191)*1000</f>
        <v>1000</v>
      </c>
    </row>
    <row r="1192" spans="2:7" ht="12.75">
      <c r="B1192" s="3" t="s">
        <v>80</v>
      </c>
      <c r="C1192" s="27" t="s">
        <v>45</v>
      </c>
      <c r="D1192" s="3" t="s">
        <v>26</v>
      </c>
      <c r="E1192" s="59">
        <v>20</v>
      </c>
      <c r="F1192" s="70">
        <v>0.1</v>
      </c>
      <c r="G1192" s="58">
        <f>(F1192/E1192)*1000</f>
        <v>5</v>
      </c>
    </row>
    <row r="1193" spans="2:7" ht="12.75">
      <c r="B1193" s="3" t="s">
        <v>80</v>
      </c>
      <c r="C1193" s="27" t="s">
        <v>45</v>
      </c>
      <c r="D1193" s="3" t="s">
        <v>34</v>
      </c>
      <c r="F1193" s="59"/>
      <c r="G1193" s="28"/>
    </row>
    <row r="1194" spans="2:7" ht="12.75">
      <c r="B1194" s="3" t="s">
        <v>80</v>
      </c>
      <c r="C1194" s="27" t="s">
        <v>45</v>
      </c>
      <c r="D1194" s="3" t="s">
        <v>42</v>
      </c>
      <c r="F1194" s="59"/>
      <c r="G1194" s="28"/>
    </row>
    <row r="1195" spans="2:7" ht="12.75">
      <c r="B1195" s="3" t="s">
        <v>80</v>
      </c>
      <c r="C1195" s="27" t="s">
        <v>45</v>
      </c>
      <c r="D1195" s="3" t="s">
        <v>27</v>
      </c>
      <c r="F1195" s="59"/>
      <c r="G1195" s="28"/>
    </row>
    <row r="1196" spans="2:7" ht="12.75">
      <c r="B1196" s="3" t="s">
        <v>80</v>
      </c>
      <c r="C1196" s="27" t="s">
        <v>45</v>
      </c>
      <c r="D1196" s="3" t="s">
        <v>45</v>
      </c>
      <c r="F1196" s="59"/>
      <c r="G1196" s="28"/>
    </row>
    <row r="1197" spans="2:7" ht="12.75">
      <c r="B1197" s="3" t="s">
        <v>80</v>
      </c>
      <c r="C1197" s="3"/>
      <c r="D1197" s="3" t="s">
        <v>60</v>
      </c>
      <c r="E1197" s="59">
        <f>SUM(E1143,E1145,E1147:E1150,E1152,E1153,E1155:E1174,E1175,E1176,E1178:E1196)</f>
        <v>1162</v>
      </c>
      <c r="F1197" s="59">
        <f>SUM(F1143,F1145,F1147:F1150,F1152,F1153,F1155:F1174,F1175,F1176,F1178:F1196)</f>
        <v>7268</v>
      </c>
      <c r="G1197" s="28"/>
    </row>
    <row r="1198" spans="2:7" ht="12.75">
      <c r="B1198" s="3" t="s">
        <v>80</v>
      </c>
      <c r="C1198" s="3"/>
      <c r="D1198" s="3" t="s">
        <v>68</v>
      </c>
      <c r="E1198" s="59">
        <f>SUM(E1144,E1146,E1151,E1154,E1174,E1177)</f>
        <v>0</v>
      </c>
      <c r="F1198" s="59">
        <f>SUM(F1144,F1146,F1151,F1154,F1174,F1177)</f>
        <v>0</v>
      </c>
      <c r="G1198" s="28"/>
    </row>
    <row r="1199" spans="2:7" ht="12.75">
      <c r="B1199" s="3" t="s">
        <v>80</v>
      </c>
      <c r="C1199" s="3"/>
      <c r="D1199" s="3" t="s">
        <v>83</v>
      </c>
      <c r="E1199" s="59">
        <v>1545</v>
      </c>
      <c r="F1199" s="59"/>
      <c r="G1199" s="28"/>
    </row>
    <row r="1200" spans="2:7" ht="12.75">
      <c r="B1200" s="3" t="s">
        <v>80</v>
      </c>
      <c r="C1200" s="3"/>
      <c r="D1200" s="3" t="s">
        <v>84</v>
      </c>
      <c r="F1200" s="59"/>
      <c r="G1200" s="28"/>
    </row>
    <row r="1201" spans="3:19" s="39" customFormat="1" ht="12.75">
      <c r="C1201" s="36"/>
      <c r="D1201" s="35"/>
      <c r="E1201" s="63"/>
      <c r="F1201" s="64"/>
      <c r="G1201" s="28"/>
      <c r="H1201" s="37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</row>
    <row r="1202" spans="2:7" ht="12.75">
      <c r="B1202" s="3" t="s">
        <v>51</v>
      </c>
      <c r="C1202" s="27"/>
      <c r="D1202" s="3" t="s">
        <v>52</v>
      </c>
      <c r="E1202" s="59" t="s">
        <v>69</v>
      </c>
      <c r="F1202" s="62" t="s">
        <v>47</v>
      </c>
      <c r="G1202" s="28" t="s">
        <v>49</v>
      </c>
    </row>
    <row r="1203" spans="2:7" ht="12.75">
      <c r="B1203" s="3" t="s">
        <v>73</v>
      </c>
      <c r="C1203" s="27" t="s">
        <v>61</v>
      </c>
      <c r="D1203" s="3" t="s">
        <v>8</v>
      </c>
      <c r="E1203" s="59">
        <v>1700</v>
      </c>
      <c r="F1203" s="59">
        <f aca="true" t="shared" si="41" ref="F1203:F1208">G1203*E1203/1000</f>
        <v>7820</v>
      </c>
      <c r="G1203" s="28">
        <v>4600</v>
      </c>
    </row>
    <row r="1204" spans="2:7" ht="12.75">
      <c r="B1204" s="3" t="s">
        <v>73</v>
      </c>
      <c r="C1204" s="27" t="s">
        <v>61</v>
      </c>
      <c r="D1204" s="3" t="s">
        <v>53</v>
      </c>
      <c r="F1204" s="59">
        <f t="shared" si="41"/>
        <v>0</v>
      </c>
      <c r="G1204" s="28"/>
    </row>
    <row r="1205" spans="2:7" ht="12.75">
      <c r="B1205" s="3" t="s">
        <v>73</v>
      </c>
      <c r="C1205" s="27" t="s">
        <v>61</v>
      </c>
      <c r="D1205" s="3" t="s">
        <v>9</v>
      </c>
      <c r="E1205" s="59">
        <v>1270</v>
      </c>
      <c r="F1205" s="59">
        <f t="shared" si="41"/>
        <v>5207</v>
      </c>
      <c r="G1205" s="28">
        <v>4100</v>
      </c>
    </row>
    <row r="1206" spans="2:7" ht="12.75">
      <c r="B1206" s="3" t="s">
        <v>73</v>
      </c>
      <c r="C1206" s="27" t="s">
        <v>61</v>
      </c>
      <c r="D1206" s="3" t="s">
        <v>54</v>
      </c>
      <c r="F1206" s="59">
        <f t="shared" si="41"/>
        <v>0</v>
      </c>
      <c r="G1206" s="28"/>
    </row>
    <row r="1207" spans="2:7" ht="12.75">
      <c r="B1207" s="3" t="s">
        <v>73</v>
      </c>
      <c r="C1207" s="27" t="s">
        <v>61</v>
      </c>
      <c r="D1207" s="3" t="s">
        <v>55</v>
      </c>
      <c r="E1207" s="59">
        <v>277</v>
      </c>
      <c r="F1207" s="59">
        <f t="shared" si="41"/>
        <v>1440.4</v>
      </c>
      <c r="G1207" s="28">
        <v>5200</v>
      </c>
    </row>
    <row r="1208" spans="2:7" ht="12.75">
      <c r="B1208" s="3" t="s">
        <v>73</v>
      </c>
      <c r="C1208" s="27" t="s">
        <v>61</v>
      </c>
      <c r="D1208" s="3" t="s">
        <v>10</v>
      </c>
      <c r="F1208" s="59">
        <f t="shared" si="41"/>
        <v>0</v>
      </c>
      <c r="G1208" s="28"/>
    </row>
    <row r="1209" spans="2:7" ht="12.75">
      <c r="B1209" s="3" t="s">
        <v>73</v>
      </c>
      <c r="C1209" s="27" t="s">
        <v>61</v>
      </c>
      <c r="D1209" s="3" t="s">
        <v>35</v>
      </c>
      <c r="E1209" s="59">
        <v>5</v>
      </c>
      <c r="F1209" s="59">
        <v>14</v>
      </c>
      <c r="G1209" s="28">
        <f>(F1209/E1209)*1000</f>
        <v>2800</v>
      </c>
    </row>
    <row r="1210" spans="2:7" ht="12.75">
      <c r="B1210" s="3" t="s">
        <v>73</v>
      </c>
      <c r="C1210" s="27" t="s">
        <v>62</v>
      </c>
      <c r="D1210" s="3" t="s">
        <v>38</v>
      </c>
      <c r="F1210" s="59">
        <f>G1210*E1210/1000</f>
        <v>0</v>
      </c>
      <c r="G1210" s="28"/>
    </row>
    <row r="1211" spans="2:7" ht="12.75">
      <c r="B1211" s="3" t="s">
        <v>73</v>
      </c>
      <c r="C1211" s="27" t="s">
        <v>62</v>
      </c>
      <c r="D1211" s="3" t="s">
        <v>57</v>
      </c>
      <c r="F1211" s="59">
        <f>G1211*E1211/1000</f>
        <v>0</v>
      </c>
      <c r="G1211" s="28"/>
    </row>
    <row r="1212" spans="2:7" ht="12.75">
      <c r="B1212" s="3" t="s">
        <v>73</v>
      </c>
      <c r="C1212" s="27" t="s">
        <v>62</v>
      </c>
      <c r="D1212" s="3" t="s">
        <v>11</v>
      </c>
      <c r="F1212" s="59">
        <f>E1212*G1212/1000</f>
        <v>0</v>
      </c>
      <c r="G1212" s="28"/>
    </row>
    <row r="1213" spans="2:7" ht="12.75">
      <c r="B1213" s="3" t="s">
        <v>73</v>
      </c>
      <c r="C1213" s="27" t="s">
        <v>62</v>
      </c>
      <c r="D1213" s="3" t="s">
        <v>12</v>
      </c>
      <c r="F1213" s="59">
        <f>E1213*G1213/1000</f>
        <v>0</v>
      </c>
      <c r="G1213" s="28"/>
    </row>
    <row r="1214" spans="2:7" ht="12.75">
      <c r="B1214" s="3" t="s">
        <v>73</v>
      </c>
      <c r="C1214" s="27" t="s">
        <v>62</v>
      </c>
      <c r="D1214" s="3" t="s">
        <v>56</v>
      </c>
      <c r="F1214" s="59">
        <f>E1214*G1214/1000</f>
        <v>0</v>
      </c>
      <c r="G1214" s="28"/>
    </row>
    <row r="1215" spans="2:7" ht="12.75">
      <c r="B1215" s="3" t="s">
        <v>73</v>
      </c>
      <c r="C1215" s="27" t="s">
        <v>62</v>
      </c>
      <c r="D1215" s="3" t="s">
        <v>13</v>
      </c>
      <c r="F1215" s="59">
        <f>G1215*E1215/1000</f>
        <v>0</v>
      </c>
      <c r="G1215" s="28"/>
    </row>
    <row r="1216" spans="2:7" ht="12.75">
      <c r="B1216" s="3" t="s">
        <v>73</v>
      </c>
      <c r="C1216" s="27" t="s">
        <v>63</v>
      </c>
      <c r="D1216" s="3" t="s">
        <v>14</v>
      </c>
      <c r="F1216" s="59">
        <f>G1216*E1216/1000</f>
        <v>0</v>
      </c>
      <c r="G1216" s="28"/>
    </row>
    <row r="1217" spans="2:7" ht="12.75">
      <c r="B1217" s="3" t="s">
        <v>73</v>
      </c>
      <c r="C1217" s="27" t="s">
        <v>63</v>
      </c>
      <c r="D1217" s="3" t="s">
        <v>36</v>
      </c>
      <c r="F1217" s="59">
        <f>G1217*E1217/1000</f>
        <v>0</v>
      </c>
      <c r="G1217" s="28"/>
    </row>
    <row r="1218" spans="2:7" ht="12.75">
      <c r="B1218" s="3" t="s">
        <v>73</v>
      </c>
      <c r="C1218" s="27" t="s">
        <v>63</v>
      </c>
      <c r="D1218" s="3" t="s">
        <v>39</v>
      </c>
      <c r="F1218" s="59"/>
      <c r="G1218" s="28" t="e">
        <f>(F1218/E1218)*1000</f>
        <v>#DIV/0!</v>
      </c>
    </row>
    <row r="1219" spans="2:7" ht="12.75">
      <c r="B1219" s="3" t="s">
        <v>73</v>
      </c>
      <c r="C1219" s="27" t="s">
        <v>63</v>
      </c>
      <c r="D1219" s="3" t="s">
        <v>15</v>
      </c>
      <c r="E1219" s="59">
        <v>20</v>
      </c>
      <c r="F1219" s="59">
        <f>G1219*E1219/1000</f>
        <v>440</v>
      </c>
      <c r="G1219" s="28">
        <v>22000</v>
      </c>
    </row>
    <row r="1220" spans="2:7" ht="12.75">
      <c r="B1220" s="3" t="s">
        <v>73</v>
      </c>
      <c r="C1220" s="27" t="s">
        <v>63</v>
      </c>
      <c r="D1220" s="3" t="s">
        <v>114</v>
      </c>
      <c r="F1220" s="59"/>
      <c r="G1220" s="28" t="e">
        <f>F1220/E1220*1000</f>
        <v>#DIV/0!</v>
      </c>
    </row>
    <row r="1221" spans="2:7" ht="12.75">
      <c r="B1221" s="3" t="s">
        <v>73</v>
      </c>
      <c r="C1221" s="27" t="s">
        <v>63</v>
      </c>
      <c r="D1221" s="3" t="s">
        <v>58</v>
      </c>
      <c r="E1221" s="59">
        <v>1</v>
      </c>
      <c r="F1221" s="59">
        <v>2</v>
      </c>
      <c r="G1221" s="28">
        <f>(F1221/E1221)*1000</f>
        <v>2000</v>
      </c>
    </row>
    <row r="1222" spans="2:7" ht="12.75">
      <c r="B1222" s="3" t="s">
        <v>73</v>
      </c>
      <c r="C1222" s="27" t="s">
        <v>64</v>
      </c>
      <c r="D1222" s="3" t="s">
        <v>16</v>
      </c>
      <c r="E1222" s="59">
        <v>165</v>
      </c>
      <c r="F1222" s="59">
        <f>G1222*E1222/1000</f>
        <v>4438.5</v>
      </c>
      <c r="G1222" s="28">
        <v>26900</v>
      </c>
    </row>
    <row r="1223" spans="2:7" ht="12.75">
      <c r="B1223" s="3" t="s">
        <v>73</v>
      </c>
      <c r="C1223" s="27" t="s">
        <v>64</v>
      </c>
      <c r="D1223" s="3" t="s">
        <v>17</v>
      </c>
      <c r="E1223" s="59">
        <v>142</v>
      </c>
      <c r="F1223" s="59">
        <f>G1223*E1223/1000</f>
        <v>4402</v>
      </c>
      <c r="G1223" s="28">
        <v>31000</v>
      </c>
    </row>
    <row r="1224" spans="2:7" ht="12.75">
      <c r="B1224" s="3" t="s">
        <v>73</v>
      </c>
      <c r="C1224" s="27" t="s">
        <v>64</v>
      </c>
      <c r="D1224" s="3" t="s">
        <v>18</v>
      </c>
      <c r="E1224" s="59">
        <v>51</v>
      </c>
      <c r="F1224" s="59">
        <v>1464</v>
      </c>
      <c r="G1224" s="28">
        <f>(F1224/E1224)*1000</f>
        <v>28705.88235294118</v>
      </c>
    </row>
    <row r="1225" spans="2:7" ht="12.75">
      <c r="B1225" s="3" t="s">
        <v>73</v>
      </c>
      <c r="C1225" s="27" t="s">
        <v>64</v>
      </c>
      <c r="D1225" s="3" t="s">
        <v>19</v>
      </c>
      <c r="F1225" s="59"/>
      <c r="G1225" s="28"/>
    </row>
    <row r="1226" spans="2:7" ht="12.75">
      <c r="B1226" s="3" t="s">
        <v>73</v>
      </c>
      <c r="C1226" s="27" t="s">
        <v>64</v>
      </c>
      <c r="D1226" s="3" t="s">
        <v>76</v>
      </c>
      <c r="F1226" s="59"/>
      <c r="G1226" s="28"/>
    </row>
    <row r="1227" spans="2:7" ht="12.75">
      <c r="B1227" s="3" t="s">
        <v>73</v>
      </c>
      <c r="C1227" s="27" t="s">
        <v>64</v>
      </c>
      <c r="D1227" s="3" t="s">
        <v>20</v>
      </c>
      <c r="F1227" s="59"/>
      <c r="G1227" s="28"/>
    </row>
    <row r="1228" spans="2:7" ht="12.75">
      <c r="B1228" s="3" t="s">
        <v>73</v>
      </c>
      <c r="C1228" s="27" t="s">
        <v>64</v>
      </c>
      <c r="D1228" s="3" t="s">
        <v>28</v>
      </c>
      <c r="F1228" s="59"/>
      <c r="G1228" s="28" t="e">
        <f aca="true" t="shared" si="42" ref="G1228:G1245">(F1228/E1228)*1000</f>
        <v>#DIV/0!</v>
      </c>
    </row>
    <row r="1229" spans="2:7" ht="12.75">
      <c r="B1229" s="3" t="s">
        <v>73</v>
      </c>
      <c r="C1229" s="27" t="s">
        <v>64</v>
      </c>
      <c r="D1229" s="3" t="s">
        <v>115</v>
      </c>
      <c r="F1229" s="59"/>
      <c r="G1229" s="28" t="e">
        <f t="shared" si="42"/>
        <v>#DIV/0!</v>
      </c>
    </row>
    <row r="1230" spans="2:7" ht="12.75">
      <c r="B1230" s="3" t="s">
        <v>73</v>
      </c>
      <c r="C1230" s="27" t="s">
        <v>64</v>
      </c>
      <c r="D1230" s="3" t="s">
        <v>116</v>
      </c>
      <c r="F1230" s="59"/>
      <c r="G1230" s="28" t="e">
        <f t="shared" si="42"/>
        <v>#DIV/0!</v>
      </c>
    </row>
    <row r="1231" spans="2:7" ht="12.75">
      <c r="B1231" s="3" t="s">
        <v>73</v>
      </c>
      <c r="C1231" s="27" t="s">
        <v>64</v>
      </c>
      <c r="D1231" s="3" t="s">
        <v>117</v>
      </c>
      <c r="F1231" s="59"/>
      <c r="G1231" s="28" t="e">
        <f t="shared" si="42"/>
        <v>#DIV/0!</v>
      </c>
    </row>
    <row r="1232" spans="2:7" ht="12.75">
      <c r="B1232" s="3" t="s">
        <v>73</v>
      </c>
      <c r="C1232" s="27" t="s">
        <v>64</v>
      </c>
      <c r="D1232" s="3" t="s">
        <v>93</v>
      </c>
      <c r="E1232" s="59">
        <v>62</v>
      </c>
      <c r="F1232" s="59">
        <v>3432</v>
      </c>
      <c r="G1232" s="28">
        <f t="shared" si="42"/>
        <v>55354.83870967742</v>
      </c>
    </row>
    <row r="1233" spans="2:7" ht="12.75">
      <c r="B1233" s="3" t="s">
        <v>73</v>
      </c>
      <c r="C1233" s="27" t="s">
        <v>65</v>
      </c>
      <c r="D1233" s="3" t="s">
        <v>21</v>
      </c>
      <c r="E1233" s="59">
        <v>935</v>
      </c>
      <c r="F1233" s="59">
        <f>G1233*E1233/1000</f>
        <v>9537</v>
      </c>
      <c r="G1233" s="28">
        <v>10200</v>
      </c>
    </row>
    <row r="1234" spans="2:7" ht="12.75">
      <c r="B1234" s="3" t="s">
        <v>73</v>
      </c>
      <c r="C1234" s="27" t="s">
        <v>65</v>
      </c>
      <c r="D1234" s="3" t="s">
        <v>59</v>
      </c>
      <c r="F1234" s="59">
        <f>G1234*E1234/1000</f>
        <v>0</v>
      </c>
      <c r="G1234" s="28"/>
    </row>
    <row r="1235" spans="2:7" ht="12.75">
      <c r="B1235" s="3" t="s">
        <v>73</v>
      </c>
      <c r="C1235" s="27" t="s">
        <v>65</v>
      </c>
      <c r="D1235" s="3" t="s">
        <v>22</v>
      </c>
      <c r="E1235" s="59">
        <v>69</v>
      </c>
      <c r="F1235" s="59">
        <f>G1235*E1235/1000</f>
        <v>1725</v>
      </c>
      <c r="G1235" s="28">
        <v>25000</v>
      </c>
    </row>
    <row r="1236" spans="2:7" ht="12.75">
      <c r="B1236" s="3" t="s">
        <v>73</v>
      </c>
      <c r="C1236" s="27" t="s">
        <v>65</v>
      </c>
      <c r="D1236" s="3" t="s">
        <v>24</v>
      </c>
      <c r="E1236" s="59">
        <v>12</v>
      </c>
      <c r="F1236" s="59">
        <f>G1236*E1236/1000</f>
        <v>456</v>
      </c>
      <c r="G1236" s="28">
        <v>38000</v>
      </c>
    </row>
    <row r="1237" spans="2:7" ht="12.75">
      <c r="B1237" s="3" t="s">
        <v>73</v>
      </c>
      <c r="C1237" s="27" t="s">
        <v>65</v>
      </c>
      <c r="D1237" s="3" t="s">
        <v>74</v>
      </c>
      <c r="F1237" s="59">
        <f>G1237*E1237/1000</f>
        <v>0</v>
      </c>
      <c r="G1237" s="28"/>
    </row>
    <row r="1238" spans="2:7" ht="12.75">
      <c r="B1238" s="3" t="s">
        <v>73</v>
      </c>
      <c r="C1238" s="27" t="s">
        <v>65</v>
      </c>
      <c r="D1238" s="3" t="s">
        <v>44</v>
      </c>
      <c r="E1238" s="59">
        <v>10</v>
      </c>
      <c r="F1238" s="59">
        <v>510</v>
      </c>
      <c r="G1238" s="28">
        <f t="shared" si="42"/>
        <v>51000</v>
      </c>
    </row>
    <row r="1239" spans="2:7" ht="12.75">
      <c r="B1239" s="3" t="s">
        <v>73</v>
      </c>
      <c r="C1239" s="27" t="s">
        <v>65</v>
      </c>
      <c r="D1239" s="3" t="s">
        <v>43</v>
      </c>
      <c r="F1239" s="59"/>
      <c r="G1239" s="28" t="e">
        <f t="shared" si="42"/>
        <v>#DIV/0!</v>
      </c>
    </row>
    <row r="1240" spans="2:7" ht="12.75">
      <c r="B1240" s="3" t="s">
        <v>73</v>
      </c>
      <c r="C1240" s="27" t="s">
        <v>65</v>
      </c>
      <c r="D1240" s="3" t="s">
        <v>23</v>
      </c>
      <c r="E1240" s="59">
        <v>570</v>
      </c>
      <c r="F1240" s="59">
        <f>G1240*E1240/1000</f>
        <v>28500</v>
      </c>
      <c r="G1240" s="28">
        <v>50000</v>
      </c>
    </row>
    <row r="1241" spans="2:7" ht="12.75">
      <c r="B1241" s="3" t="s">
        <v>73</v>
      </c>
      <c r="C1241" s="27" t="s">
        <v>65</v>
      </c>
      <c r="D1241" s="3" t="s">
        <v>33</v>
      </c>
      <c r="E1241" s="59">
        <v>60</v>
      </c>
      <c r="F1241" s="59">
        <v>2100</v>
      </c>
      <c r="G1241" s="28">
        <f t="shared" si="42"/>
        <v>35000</v>
      </c>
    </row>
    <row r="1242" spans="2:7" ht="12.75">
      <c r="B1242" s="3" t="s">
        <v>73</v>
      </c>
      <c r="C1242" s="27" t="s">
        <v>65</v>
      </c>
      <c r="D1242" s="3" t="s">
        <v>40</v>
      </c>
      <c r="F1242" s="59"/>
      <c r="G1242" s="28" t="e">
        <f t="shared" si="42"/>
        <v>#DIV/0!</v>
      </c>
    </row>
    <row r="1243" spans="2:7" ht="12.75">
      <c r="B1243" s="3" t="s">
        <v>73</v>
      </c>
      <c r="C1243" s="27" t="s">
        <v>66</v>
      </c>
      <c r="D1243" s="3" t="s">
        <v>50</v>
      </c>
      <c r="E1243" s="59">
        <v>1</v>
      </c>
      <c r="F1243" s="59">
        <v>1.4</v>
      </c>
      <c r="G1243" s="28">
        <f t="shared" si="42"/>
        <v>1400</v>
      </c>
    </row>
    <row r="1244" spans="2:7" ht="12.75">
      <c r="B1244" s="3" t="s">
        <v>73</v>
      </c>
      <c r="C1244" s="27" t="s">
        <v>66</v>
      </c>
      <c r="D1244" s="3" t="s">
        <v>31</v>
      </c>
      <c r="E1244" s="59">
        <v>2</v>
      </c>
      <c r="F1244" s="59">
        <v>2.4</v>
      </c>
      <c r="G1244" s="28">
        <f t="shared" si="42"/>
        <v>1200</v>
      </c>
    </row>
    <row r="1245" spans="2:7" ht="12.75">
      <c r="B1245" s="3" t="s">
        <v>73</v>
      </c>
      <c r="C1245" s="27" t="s">
        <v>66</v>
      </c>
      <c r="D1245" s="3" t="s">
        <v>32</v>
      </c>
      <c r="E1245" s="59">
        <v>2</v>
      </c>
      <c r="F1245" s="59">
        <v>3.2</v>
      </c>
      <c r="G1245" s="28">
        <f t="shared" si="42"/>
        <v>1600</v>
      </c>
    </row>
    <row r="1246" spans="2:7" ht="12.75">
      <c r="B1246" s="3" t="s">
        <v>73</v>
      </c>
      <c r="C1246" s="27" t="s">
        <v>66</v>
      </c>
      <c r="D1246" s="3" t="s">
        <v>25</v>
      </c>
      <c r="E1246" s="59">
        <v>3</v>
      </c>
      <c r="F1246" s="59">
        <v>3</v>
      </c>
      <c r="G1246" s="28">
        <f>(F1246/E1246)*1000</f>
        <v>1000</v>
      </c>
    </row>
    <row r="1247" spans="2:7" ht="12.75">
      <c r="B1247" s="3" t="s">
        <v>73</v>
      </c>
      <c r="C1247" s="27" t="s">
        <v>67</v>
      </c>
      <c r="D1247" s="3" t="s">
        <v>30</v>
      </c>
      <c r="F1247" s="59">
        <f>G1247*E1247/1000</f>
        <v>0</v>
      </c>
      <c r="G1247" s="28"/>
    </row>
    <row r="1248" spans="2:7" ht="12.75">
      <c r="B1248" s="3" t="s">
        <v>73</v>
      </c>
      <c r="C1248" s="27" t="s">
        <v>67</v>
      </c>
      <c r="D1248" s="3" t="s">
        <v>29</v>
      </c>
      <c r="F1248" s="59"/>
      <c r="G1248" s="28" t="e">
        <f>(F1248/E1248)*1000</f>
        <v>#DIV/0!</v>
      </c>
    </row>
    <row r="1249" spans="2:7" ht="12.75">
      <c r="B1249" s="3" t="s">
        <v>73</v>
      </c>
      <c r="C1249" s="27" t="s">
        <v>67</v>
      </c>
      <c r="D1249" s="3" t="s">
        <v>41</v>
      </c>
      <c r="F1249" s="59">
        <f>G1249*E1249/1000</f>
        <v>0</v>
      </c>
      <c r="G1249" s="28"/>
    </row>
    <row r="1250" spans="2:7" ht="12.75">
      <c r="B1250" s="3" t="s">
        <v>73</v>
      </c>
      <c r="C1250" s="27" t="s">
        <v>67</v>
      </c>
      <c r="D1250" s="3" t="s">
        <v>46</v>
      </c>
      <c r="F1250" s="59"/>
      <c r="G1250" s="28"/>
    </row>
    <row r="1251" spans="2:7" ht="12.75">
      <c r="B1251" s="3" t="s">
        <v>73</v>
      </c>
      <c r="C1251" s="27" t="s">
        <v>45</v>
      </c>
      <c r="D1251" s="3" t="s">
        <v>37</v>
      </c>
      <c r="E1251" s="59">
        <v>10</v>
      </c>
      <c r="F1251" s="59">
        <v>18</v>
      </c>
      <c r="G1251" s="28">
        <f>(F1251/E1251)*1000</f>
        <v>1800</v>
      </c>
    </row>
    <row r="1252" spans="2:7" ht="12.75">
      <c r="B1252" s="3" t="s">
        <v>73</v>
      </c>
      <c r="C1252" s="27" t="s">
        <v>45</v>
      </c>
      <c r="D1252" s="3" t="s">
        <v>26</v>
      </c>
      <c r="E1252" s="59">
        <v>45</v>
      </c>
      <c r="F1252" s="70">
        <v>0.18</v>
      </c>
      <c r="G1252" s="58">
        <f>(F1252/E1252)*1000</f>
        <v>4</v>
      </c>
    </row>
    <row r="1253" spans="2:7" ht="12.75">
      <c r="B1253" s="3" t="s">
        <v>73</v>
      </c>
      <c r="C1253" s="27" t="s">
        <v>45</v>
      </c>
      <c r="D1253" s="3" t="s">
        <v>34</v>
      </c>
      <c r="F1253" s="59"/>
      <c r="G1253" s="28"/>
    </row>
    <row r="1254" spans="2:7" ht="12.75">
      <c r="B1254" s="3" t="s">
        <v>73</v>
      </c>
      <c r="C1254" s="27" t="s">
        <v>45</v>
      </c>
      <c r="D1254" s="3" t="s">
        <v>42</v>
      </c>
      <c r="F1254" s="59"/>
      <c r="G1254" s="28"/>
    </row>
    <row r="1255" spans="2:7" ht="12.75">
      <c r="B1255" s="3" t="s">
        <v>73</v>
      </c>
      <c r="C1255" s="27" t="s">
        <v>45</v>
      </c>
      <c r="D1255" s="3" t="s">
        <v>27</v>
      </c>
      <c r="F1255" s="59"/>
      <c r="G1255" s="28"/>
    </row>
    <row r="1256" spans="2:7" ht="12.75">
      <c r="B1256" s="3" t="s">
        <v>73</v>
      </c>
      <c r="C1256" s="27" t="s">
        <v>45</v>
      </c>
      <c r="D1256" s="3" t="s">
        <v>45</v>
      </c>
      <c r="E1256" s="59">
        <v>1</v>
      </c>
      <c r="F1256" s="59">
        <v>1</v>
      </c>
      <c r="G1256" s="28">
        <f>(F1256/E1256)*1000</f>
        <v>1000</v>
      </c>
    </row>
    <row r="1257" spans="2:7" ht="12.75">
      <c r="B1257" s="3" t="s">
        <v>73</v>
      </c>
      <c r="C1257" s="3"/>
      <c r="D1257" s="3" t="s">
        <v>60</v>
      </c>
      <c r="E1257" s="59">
        <f>SUM(E1203,E1205,E1207:E1210,E1212,E1213,E1215:E1233,E1235,E1236,E1238:E1256)</f>
        <v>5413</v>
      </c>
      <c r="F1257" s="59">
        <f>SUM(F1203,F1205,F1207:F1210,F1212,F1213,F1215:F1233,F1235,F1236,F1238:F1256)</f>
        <v>71517.07999999997</v>
      </c>
      <c r="G1257" s="28"/>
    </row>
    <row r="1258" spans="2:7" ht="12.75">
      <c r="B1258" s="3" t="s">
        <v>73</v>
      </c>
      <c r="C1258" s="3"/>
      <c r="D1258" s="3" t="s">
        <v>68</v>
      </c>
      <c r="E1258" s="59">
        <f>SUM(E1204,E1206,E1211,E1214,E1234,E1237)</f>
        <v>0</v>
      </c>
      <c r="F1258" s="59">
        <f>SUM(F1204,F1206,F1211,F1214,F1234,F1237)</f>
        <v>0</v>
      </c>
      <c r="G1258" s="28"/>
    </row>
    <row r="1259" spans="2:7" ht="12.75">
      <c r="B1259" s="3" t="s">
        <v>73</v>
      </c>
      <c r="C1259" s="3"/>
      <c r="D1259" s="3" t="s">
        <v>83</v>
      </c>
      <c r="E1259" s="59">
        <v>5348.3</v>
      </c>
      <c r="F1259" s="59"/>
      <c r="G1259" s="28"/>
    </row>
    <row r="1260" spans="2:7" ht="12.75">
      <c r="B1260" s="3" t="s">
        <v>73</v>
      </c>
      <c r="C1260" s="3"/>
      <c r="D1260" s="3" t="s">
        <v>84</v>
      </c>
      <c r="F1260" s="59"/>
      <c r="G1260" s="28"/>
    </row>
    <row r="1261" spans="2:19" s="52" customFormat="1" ht="12.75">
      <c r="B1261" s="48"/>
      <c r="C1261" s="49"/>
      <c r="D1261" s="48"/>
      <c r="E1261" s="65"/>
      <c r="F1261" s="66"/>
      <c r="G1261" s="28"/>
      <c r="H1261" s="50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</row>
    <row r="1262" spans="2:7" ht="12.75">
      <c r="B1262" s="3" t="s">
        <v>51</v>
      </c>
      <c r="C1262" s="27"/>
      <c r="D1262" s="3" t="s">
        <v>52</v>
      </c>
      <c r="E1262" s="59" t="s">
        <v>69</v>
      </c>
      <c r="F1262" s="62" t="s">
        <v>47</v>
      </c>
      <c r="G1262" s="28" t="s">
        <v>49</v>
      </c>
    </row>
    <row r="1263" spans="2:7" ht="12.75">
      <c r="B1263" s="3" t="s">
        <v>7</v>
      </c>
      <c r="C1263" s="27" t="s">
        <v>61</v>
      </c>
      <c r="D1263" s="3" t="s">
        <v>8</v>
      </c>
      <c r="E1263" s="59">
        <v>1900</v>
      </c>
      <c r="F1263" s="59">
        <f aca="true" t="shared" si="43" ref="F1263:F1268">G1263*E1263/1000</f>
        <v>9310</v>
      </c>
      <c r="G1263" s="28">
        <v>4900</v>
      </c>
    </row>
    <row r="1264" spans="2:7" ht="12.75">
      <c r="B1264" s="3" t="s">
        <v>7</v>
      </c>
      <c r="C1264" s="27" t="s">
        <v>61</v>
      </c>
      <c r="D1264" s="3" t="s">
        <v>53</v>
      </c>
      <c r="F1264" s="59">
        <f t="shared" si="43"/>
        <v>0</v>
      </c>
      <c r="G1264" s="28"/>
    </row>
    <row r="1265" spans="2:7" ht="12.75">
      <c r="B1265" s="3" t="s">
        <v>7</v>
      </c>
      <c r="C1265" s="27" t="s">
        <v>61</v>
      </c>
      <c r="D1265" s="3" t="s">
        <v>9</v>
      </c>
      <c r="E1265" s="59">
        <v>1860</v>
      </c>
      <c r="F1265" s="59">
        <f t="shared" si="43"/>
        <v>7626</v>
      </c>
      <c r="G1265" s="28">
        <v>4100</v>
      </c>
    </row>
    <row r="1266" spans="2:7" ht="12.75">
      <c r="B1266" s="3" t="s">
        <v>7</v>
      </c>
      <c r="C1266" s="27" t="s">
        <v>61</v>
      </c>
      <c r="D1266" s="3" t="s">
        <v>54</v>
      </c>
      <c r="F1266" s="59">
        <f t="shared" si="43"/>
        <v>0</v>
      </c>
      <c r="G1266" s="28"/>
    </row>
    <row r="1267" spans="2:7" ht="12.75">
      <c r="B1267" s="3" t="s">
        <v>7</v>
      </c>
      <c r="C1267" s="27" t="s">
        <v>61</v>
      </c>
      <c r="D1267" s="3" t="s">
        <v>55</v>
      </c>
      <c r="F1267" s="59">
        <f t="shared" si="43"/>
        <v>0</v>
      </c>
      <c r="G1267" s="28"/>
    </row>
    <row r="1268" spans="2:7" ht="12.75">
      <c r="B1268" s="3" t="s">
        <v>7</v>
      </c>
      <c r="C1268" s="27" t="s">
        <v>61</v>
      </c>
      <c r="D1268" s="3" t="s">
        <v>10</v>
      </c>
      <c r="E1268" s="59">
        <v>248</v>
      </c>
      <c r="F1268" s="59">
        <f t="shared" si="43"/>
        <v>1810.4</v>
      </c>
      <c r="G1268" s="28">
        <v>7300</v>
      </c>
    </row>
    <row r="1269" spans="2:7" ht="12.75">
      <c r="B1269" s="3" t="s">
        <v>7</v>
      </c>
      <c r="C1269" s="27" t="s">
        <v>61</v>
      </c>
      <c r="D1269" s="3" t="s">
        <v>35</v>
      </c>
      <c r="F1269" s="59"/>
      <c r="G1269" s="28" t="e">
        <f>(F1269/E1269)*1000</f>
        <v>#DIV/0!</v>
      </c>
    </row>
    <row r="1270" spans="2:7" ht="12.75">
      <c r="B1270" s="3" t="s">
        <v>7</v>
      </c>
      <c r="C1270" s="27" t="s">
        <v>62</v>
      </c>
      <c r="D1270" s="3" t="s">
        <v>38</v>
      </c>
      <c r="F1270" s="59">
        <f>G1270*E1270/1000</f>
        <v>0</v>
      </c>
      <c r="G1270" s="28"/>
    </row>
    <row r="1271" spans="2:7" ht="12.75">
      <c r="B1271" s="3" t="s">
        <v>7</v>
      </c>
      <c r="C1271" s="27" t="s">
        <v>62</v>
      </c>
      <c r="D1271" s="3" t="s">
        <v>57</v>
      </c>
      <c r="F1271" s="59">
        <f>G1271*E1271/1000</f>
        <v>0</v>
      </c>
      <c r="G1271" s="28"/>
    </row>
    <row r="1272" spans="2:7" ht="12.75">
      <c r="B1272" s="3" t="s">
        <v>7</v>
      </c>
      <c r="C1272" s="27" t="s">
        <v>62</v>
      </c>
      <c r="D1272" s="3" t="s">
        <v>11</v>
      </c>
      <c r="E1272" s="59">
        <v>3</v>
      </c>
      <c r="F1272" s="59">
        <f>E1272*G1272/1000</f>
        <v>6</v>
      </c>
      <c r="G1272" s="28">
        <v>2000</v>
      </c>
    </row>
    <row r="1273" spans="2:7" ht="12.75">
      <c r="B1273" s="3" t="s">
        <v>7</v>
      </c>
      <c r="C1273" s="27" t="s">
        <v>62</v>
      </c>
      <c r="D1273" s="3" t="s">
        <v>12</v>
      </c>
      <c r="E1273" s="59">
        <v>7</v>
      </c>
      <c r="F1273" s="59">
        <f>E1273*G1273/1000</f>
        <v>11.9</v>
      </c>
      <c r="G1273" s="28">
        <v>1700</v>
      </c>
    </row>
    <row r="1274" spans="2:7" ht="12.75">
      <c r="B1274" s="3" t="s">
        <v>7</v>
      </c>
      <c r="C1274" s="27" t="s">
        <v>62</v>
      </c>
      <c r="D1274" s="3" t="s">
        <v>56</v>
      </c>
      <c r="F1274" s="59">
        <f>E1274*G1274/1000</f>
        <v>0</v>
      </c>
      <c r="G1274" s="28"/>
    </row>
    <row r="1275" spans="2:7" ht="12.75">
      <c r="B1275" s="3" t="s">
        <v>7</v>
      </c>
      <c r="C1275" s="27" t="s">
        <v>62</v>
      </c>
      <c r="D1275" s="3" t="s">
        <v>13</v>
      </c>
      <c r="F1275" s="59">
        <f>G1275*E1275/1000</f>
        <v>0</v>
      </c>
      <c r="G1275" s="28"/>
    </row>
    <row r="1276" spans="2:7" ht="12.75">
      <c r="B1276" s="3" t="s">
        <v>7</v>
      </c>
      <c r="C1276" s="27" t="s">
        <v>63</v>
      </c>
      <c r="D1276" s="3" t="s">
        <v>14</v>
      </c>
      <c r="E1276" s="59">
        <v>2</v>
      </c>
      <c r="F1276" s="59">
        <f>G1276*E1276/1000</f>
        <v>67.5</v>
      </c>
      <c r="G1276" s="28">
        <v>33750</v>
      </c>
    </row>
    <row r="1277" spans="2:7" ht="12.75">
      <c r="B1277" s="3" t="s">
        <v>7</v>
      </c>
      <c r="C1277" s="27" t="s">
        <v>63</v>
      </c>
      <c r="D1277" s="3" t="s">
        <v>36</v>
      </c>
      <c r="E1277" s="59">
        <v>6</v>
      </c>
      <c r="F1277" s="59">
        <f>G1277*E1277/1000</f>
        <v>228</v>
      </c>
      <c r="G1277" s="28">
        <v>38000</v>
      </c>
    </row>
    <row r="1278" spans="2:7" ht="12.75">
      <c r="B1278" s="3" t="s">
        <v>7</v>
      </c>
      <c r="C1278" s="27" t="s">
        <v>63</v>
      </c>
      <c r="D1278" s="3" t="s">
        <v>39</v>
      </c>
      <c r="E1278" s="59">
        <v>445</v>
      </c>
      <c r="F1278" s="59">
        <v>17412</v>
      </c>
      <c r="G1278" s="28">
        <f>(F1278/E1278)*1000</f>
        <v>39128.089887640446</v>
      </c>
    </row>
    <row r="1279" spans="2:7" ht="12.75">
      <c r="B1279" s="3" t="s">
        <v>7</v>
      </c>
      <c r="C1279" s="27" t="s">
        <v>63</v>
      </c>
      <c r="D1279" s="3" t="s">
        <v>15</v>
      </c>
      <c r="E1279" s="59">
        <v>178</v>
      </c>
      <c r="F1279" s="59">
        <f>G1279*E1279/1000</f>
        <v>7476</v>
      </c>
      <c r="G1279" s="28">
        <v>42000</v>
      </c>
    </row>
    <row r="1280" spans="2:7" ht="12.75">
      <c r="B1280" s="3" t="s">
        <v>7</v>
      </c>
      <c r="C1280" s="27" t="s">
        <v>63</v>
      </c>
      <c r="D1280" s="3" t="s">
        <v>114</v>
      </c>
      <c r="F1280" s="59"/>
      <c r="G1280" s="28" t="e">
        <f>F1280/E1280*1000</f>
        <v>#DIV/0!</v>
      </c>
    </row>
    <row r="1281" spans="2:7" ht="12.75">
      <c r="B1281" s="3" t="s">
        <v>7</v>
      </c>
      <c r="C1281" s="27" t="s">
        <v>63</v>
      </c>
      <c r="D1281" s="3" t="s">
        <v>58</v>
      </c>
      <c r="F1281" s="59"/>
      <c r="G1281" s="28"/>
    </row>
    <row r="1282" spans="2:7" ht="12.75">
      <c r="B1282" s="3" t="s">
        <v>7</v>
      </c>
      <c r="C1282" s="27" t="s">
        <v>64</v>
      </c>
      <c r="D1282" s="3" t="s">
        <v>16</v>
      </c>
      <c r="E1282" s="59">
        <v>16</v>
      </c>
      <c r="F1282" s="59">
        <f>G1282*E1282/1000</f>
        <v>312</v>
      </c>
      <c r="G1282" s="28">
        <v>19500</v>
      </c>
    </row>
    <row r="1283" spans="2:7" ht="12.75">
      <c r="B1283" s="3" t="s">
        <v>7</v>
      </c>
      <c r="C1283" s="27" t="s">
        <v>64</v>
      </c>
      <c r="D1283" s="3" t="s">
        <v>17</v>
      </c>
      <c r="E1283" s="59">
        <v>32</v>
      </c>
      <c r="F1283" s="59">
        <f>G1283*E1283/1000</f>
        <v>912</v>
      </c>
      <c r="G1283" s="28">
        <v>28500</v>
      </c>
    </row>
    <row r="1284" spans="2:7" ht="12.75">
      <c r="B1284" s="3" t="s">
        <v>7</v>
      </c>
      <c r="C1284" s="27" t="s">
        <v>64</v>
      </c>
      <c r="D1284" s="3" t="s">
        <v>18</v>
      </c>
      <c r="E1284" s="59">
        <v>9</v>
      </c>
      <c r="F1284" s="59">
        <v>483</v>
      </c>
      <c r="G1284" s="28">
        <f>(F1284/E1284)*1000</f>
        <v>53666.666666666664</v>
      </c>
    </row>
    <row r="1285" spans="2:7" ht="12.75">
      <c r="B1285" s="3" t="s">
        <v>7</v>
      </c>
      <c r="C1285" s="27" t="s">
        <v>64</v>
      </c>
      <c r="D1285" s="3" t="s">
        <v>19</v>
      </c>
      <c r="F1285" s="59"/>
      <c r="G1285" s="28" t="e">
        <f>(F1285/E1285)*1000</f>
        <v>#DIV/0!</v>
      </c>
    </row>
    <row r="1286" spans="2:7" ht="12.75">
      <c r="B1286" s="3" t="s">
        <v>7</v>
      </c>
      <c r="C1286" s="27" t="s">
        <v>64</v>
      </c>
      <c r="D1286" s="3" t="s">
        <v>76</v>
      </c>
      <c r="F1286" s="59"/>
      <c r="G1286" s="28" t="e">
        <f>(F1286/E1286)*1000</f>
        <v>#DIV/0!</v>
      </c>
    </row>
    <row r="1287" spans="2:7" ht="12.75">
      <c r="B1287" s="3" t="s">
        <v>7</v>
      </c>
      <c r="C1287" s="27" t="s">
        <v>64</v>
      </c>
      <c r="D1287" s="3" t="s">
        <v>20</v>
      </c>
      <c r="F1287" s="59"/>
      <c r="G1287" s="28"/>
    </row>
    <row r="1288" spans="2:7" ht="12.75">
      <c r="B1288" s="3" t="s">
        <v>7</v>
      </c>
      <c r="C1288" s="27" t="s">
        <v>64</v>
      </c>
      <c r="D1288" s="3" t="s">
        <v>28</v>
      </c>
      <c r="F1288" s="59"/>
      <c r="G1288" s="28" t="e">
        <f>(F1288/E1288)*1000</f>
        <v>#DIV/0!</v>
      </c>
    </row>
    <row r="1289" spans="2:7" ht="12.75">
      <c r="B1289" s="3" t="s">
        <v>7</v>
      </c>
      <c r="C1289" s="27" t="s">
        <v>64</v>
      </c>
      <c r="D1289" s="3" t="s">
        <v>115</v>
      </c>
      <c r="F1289" s="59"/>
      <c r="G1289" s="28" t="e">
        <f>(F1289/E1289)*1000</f>
        <v>#DIV/0!</v>
      </c>
    </row>
    <row r="1290" spans="2:7" ht="12.75">
      <c r="B1290" s="3" t="s">
        <v>7</v>
      </c>
      <c r="C1290" s="27" t="s">
        <v>64</v>
      </c>
      <c r="D1290" s="3" t="s">
        <v>116</v>
      </c>
      <c r="F1290" s="59"/>
      <c r="G1290" s="28" t="e">
        <f>(F1290/E1290)*1000</f>
        <v>#DIV/0!</v>
      </c>
    </row>
    <row r="1291" spans="2:7" ht="12.75">
      <c r="B1291" s="3" t="s">
        <v>7</v>
      </c>
      <c r="C1291" s="27" t="s">
        <v>64</v>
      </c>
      <c r="D1291" s="3" t="s">
        <v>117</v>
      </c>
      <c r="F1291" s="59"/>
      <c r="G1291" s="28" t="e">
        <f>(F1291/E1291)*1000</f>
        <v>#DIV/0!</v>
      </c>
    </row>
    <row r="1292" spans="2:7" ht="12.75">
      <c r="B1292" s="3" t="s">
        <v>7</v>
      </c>
      <c r="C1292" s="27" t="s">
        <v>64</v>
      </c>
      <c r="D1292" s="3" t="s">
        <v>93</v>
      </c>
      <c r="E1292" s="59">
        <v>513</v>
      </c>
      <c r="F1292" s="59">
        <v>11634</v>
      </c>
      <c r="G1292" s="28">
        <f>(F1292/E1292)*1000</f>
        <v>22678.362573099417</v>
      </c>
    </row>
    <row r="1293" spans="2:7" ht="12.75">
      <c r="B1293" s="3" t="s">
        <v>7</v>
      </c>
      <c r="C1293" s="27" t="s">
        <v>65</v>
      </c>
      <c r="D1293" s="3" t="s">
        <v>21</v>
      </c>
      <c r="E1293" s="59">
        <v>494</v>
      </c>
      <c r="F1293" s="59">
        <f>G1293*E1293/1000</f>
        <v>6520.8</v>
      </c>
      <c r="G1293" s="28">
        <v>13200</v>
      </c>
    </row>
    <row r="1294" spans="2:7" ht="12.75">
      <c r="B1294" s="3" t="s">
        <v>7</v>
      </c>
      <c r="C1294" s="27" t="s">
        <v>65</v>
      </c>
      <c r="D1294" s="3" t="s">
        <v>59</v>
      </c>
      <c r="F1294" s="59">
        <f>G1294*E1294/1000</f>
        <v>0</v>
      </c>
      <c r="G1294" s="28"/>
    </row>
    <row r="1295" spans="2:7" ht="12.75">
      <c r="B1295" s="3" t="s">
        <v>7</v>
      </c>
      <c r="C1295" s="27" t="s">
        <v>65</v>
      </c>
      <c r="D1295" s="3" t="s">
        <v>22</v>
      </c>
      <c r="E1295" s="59">
        <v>17</v>
      </c>
      <c r="F1295" s="59">
        <f>G1295*E1295/1000</f>
        <v>459</v>
      </c>
      <c r="G1295" s="28">
        <v>27000</v>
      </c>
    </row>
    <row r="1296" spans="2:7" ht="12.75">
      <c r="B1296" s="3" t="s">
        <v>7</v>
      </c>
      <c r="C1296" s="27" t="s">
        <v>65</v>
      </c>
      <c r="D1296" s="3" t="s">
        <v>24</v>
      </c>
      <c r="F1296" s="59">
        <f>G1296*E1296/1000</f>
        <v>0</v>
      </c>
      <c r="G1296" s="28"/>
    </row>
    <row r="1297" spans="2:7" ht="12.75">
      <c r="B1297" s="3" t="s">
        <v>7</v>
      </c>
      <c r="C1297" s="27" t="s">
        <v>65</v>
      </c>
      <c r="D1297" s="3" t="s">
        <v>74</v>
      </c>
      <c r="F1297" s="59">
        <f>G1297*E1297/1000</f>
        <v>0</v>
      </c>
      <c r="G1297" s="28"/>
    </row>
    <row r="1298" spans="2:7" ht="12.75">
      <c r="B1298" s="3" t="s">
        <v>7</v>
      </c>
      <c r="C1298" s="27" t="s">
        <v>65</v>
      </c>
      <c r="D1298" s="3" t="s">
        <v>44</v>
      </c>
      <c r="E1298" s="59">
        <v>23</v>
      </c>
      <c r="F1298" s="59">
        <v>1437.5</v>
      </c>
      <c r="G1298" s="28">
        <f aca="true" t="shared" si="44" ref="G1298:G1306">(F1298/E1298)*1000</f>
        <v>62500</v>
      </c>
    </row>
    <row r="1299" spans="2:7" ht="12.75">
      <c r="B1299" s="3" t="s">
        <v>7</v>
      </c>
      <c r="C1299" s="27" t="s">
        <v>65</v>
      </c>
      <c r="D1299" s="3" t="s">
        <v>43</v>
      </c>
      <c r="E1299" s="59">
        <v>1</v>
      </c>
      <c r="F1299" s="59">
        <v>2.5</v>
      </c>
      <c r="G1299" s="28">
        <f t="shared" si="44"/>
        <v>2500</v>
      </c>
    </row>
    <row r="1300" spans="2:7" ht="12.75">
      <c r="B1300" s="3" t="s">
        <v>7</v>
      </c>
      <c r="C1300" s="27" t="s">
        <v>65</v>
      </c>
      <c r="D1300" s="3" t="s">
        <v>23</v>
      </c>
      <c r="E1300" s="59">
        <v>300</v>
      </c>
      <c r="F1300" s="59">
        <f>G1300*E1300/1000</f>
        <v>16200</v>
      </c>
      <c r="G1300" s="28">
        <v>54000</v>
      </c>
    </row>
    <row r="1301" spans="2:7" ht="12.75">
      <c r="B1301" s="3" t="s">
        <v>7</v>
      </c>
      <c r="C1301" s="27" t="s">
        <v>65</v>
      </c>
      <c r="D1301" s="3" t="s">
        <v>33</v>
      </c>
      <c r="E1301" s="59">
        <v>50</v>
      </c>
      <c r="F1301" s="59">
        <v>2250</v>
      </c>
      <c r="G1301" s="28">
        <f t="shared" si="44"/>
        <v>45000</v>
      </c>
    </row>
    <row r="1302" spans="2:7" ht="12.75">
      <c r="B1302" s="3" t="s">
        <v>7</v>
      </c>
      <c r="C1302" s="27" t="s">
        <v>65</v>
      </c>
      <c r="D1302" s="3" t="s">
        <v>40</v>
      </c>
      <c r="F1302" s="59"/>
      <c r="G1302" s="28" t="e">
        <f t="shared" si="44"/>
        <v>#DIV/0!</v>
      </c>
    </row>
    <row r="1303" spans="2:7" ht="12.75">
      <c r="B1303" s="3" t="s">
        <v>7</v>
      </c>
      <c r="C1303" s="27" t="s">
        <v>66</v>
      </c>
      <c r="D1303" s="3" t="s">
        <v>50</v>
      </c>
      <c r="F1303" s="59"/>
      <c r="G1303" s="28" t="e">
        <f t="shared" si="44"/>
        <v>#DIV/0!</v>
      </c>
    </row>
    <row r="1304" spans="2:7" ht="12.75">
      <c r="B1304" s="3" t="s">
        <v>7</v>
      </c>
      <c r="C1304" s="27" t="s">
        <v>66</v>
      </c>
      <c r="D1304" s="3" t="s">
        <v>31</v>
      </c>
      <c r="E1304" s="59">
        <v>7</v>
      </c>
      <c r="F1304" s="59">
        <v>9.1</v>
      </c>
      <c r="G1304" s="28">
        <f t="shared" si="44"/>
        <v>1300</v>
      </c>
    </row>
    <row r="1305" spans="2:7" ht="12.75">
      <c r="B1305" s="3" t="s">
        <v>7</v>
      </c>
      <c r="C1305" s="27" t="s">
        <v>66</v>
      </c>
      <c r="D1305" s="3" t="s">
        <v>32</v>
      </c>
      <c r="F1305" s="59"/>
      <c r="G1305" s="28" t="e">
        <f t="shared" si="44"/>
        <v>#DIV/0!</v>
      </c>
    </row>
    <row r="1306" spans="2:7" ht="12.75">
      <c r="B1306" s="3" t="s">
        <v>7</v>
      </c>
      <c r="C1306" s="27" t="s">
        <v>66</v>
      </c>
      <c r="D1306" s="3" t="s">
        <v>25</v>
      </c>
      <c r="E1306" s="59">
        <v>23</v>
      </c>
      <c r="F1306" s="59">
        <v>23</v>
      </c>
      <c r="G1306" s="28">
        <f t="shared" si="44"/>
        <v>1000</v>
      </c>
    </row>
    <row r="1307" spans="2:7" ht="12.75">
      <c r="B1307" s="3" t="s">
        <v>7</v>
      </c>
      <c r="C1307" s="27" t="s">
        <v>67</v>
      </c>
      <c r="D1307" s="3" t="s">
        <v>30</v>
      </c>
      <c r="E1307" s="59">
        <v>0</v>
      </c>
      <c r="F1307" s="59">
        <f>G1307*E1307/1000</f>
        <v>0</v>
      </c>
      <c r="G1307" s="28"/>
    </row>
    <row r="1308" spans="2:7" ht="12.75">
      <c r="B1308" s="3" t="s">
        <v>7</v>
      </c>
      <c r="C1308" s="27" t="s">
        <v>67</v>
      </c>
      <c r="D1308" s="3" t="s">
        <v>29</v>
      </c>
      <c r="F1308" s="59"/>
      <c r="G1308" s="28"/>
    </row>
    <row r="1309" spans="2:7" ht="12.75">
      <c r="B1309" s="3" t="s">
        <v>7</v>
      </c>
      <c r="C1309" s="27" t="s">
        <v>67</v>
      </c>
      <c r="D1309" s="3" t="s">
        <v>41</v>
      </c>
      <c r="F1309" s="59">
        <f>G1309*E1309/1000</f>
        <v>0</v>
      </c>
      <c r="G1309" s="28"/>
    </row>
    <row r="1310" spans="2:7" ht="12.75">
      <c r="B1310" s="3" t="s">
        <v>7</v>
      </c>
      <c r="C1310" s="27" t="s">
        <v>67</v>
      </c>
      <c r="D1310" s="3" t="s">
        <v>46</v>
      </c>
      <c r="F1310" s="59"/>
      <c r="G1310" s="28" t="e">
        <f>(F1310/E1310)*1000</f>
        <v>#DIV/0!</v>
      </c>
    </row>
    <row r="1311" spans="2:7" ht="12.75">
      <c r="B1311" s="3" t="s">
        <v>7</v>
      </c>
      <c r="C1311" s="27" t="s">
        <v>45</v>
      </c>
      <c r="D1311" s="3" t="s">
        <v>37</v>
      </c>
      <c r="E1311" s="59">
        <v>10</v>
      </c>
      <c r="F1311" s="59">
        <v>18</v>
      </c>
      <c r="G1311" s="28">
        <f>(F1311/E1311)*1000</f>
        <v>1800</v>
      </c>
    </row>
    <row r="1312" spans="2:7" ht="12.75">
      <c r="B1312" s="3" t="s">
        <v>7</v>
      </c>
      <c r="C1312" s="27" t="s">
        <v>45</v>
      </c>
      <c r="D1312" s="3" t="s">
        <v>26</v>
      </c>
      <c r="E1312" s="59">
        <v>160</v>
      </c>
      <c r="F1312" s="70">
        <v>1.12</v>
      </c>
      <c r="G1312" s="58">
        <f>(F1312/E1312)*1000</f>
        <v>7.000000000000001</v>
      </c>
    </row>
    <row r="1313" spans="2:7" ht="12.75">
      <c r="B1313" s="3" t="s">
        <v>7</v>
      </c>
      <c r="C1313" s="27" t="s">
        <v>45</v>
      </c>
      <c r="D1313" s="3" t="s">
        <v>34</v>
      </c>
      <c r="F1313" s="59"/>
      <c r="G1313" s="28"/>
    </row>
    <row r="1314" spans="2:7" ht="12.75">
      <c r="B1314" s="3" t="s">
        <v>7</v>
      </c>
      <c r="C1314" s="27" t="s">
        <v>45</v>
      </c>
      <c r="D1314" s="3" t="s">
        <v>42</v>
      </c>
      <c r="F1314" s="59"/>
      <c r="G1314" s="28"/>
    </row>
    <row r="1315" spans="2:7" ht="12.75">
      <c r="B1315" s="3" t="s">
        <v>7</v>
      </c>
      <c r="C1315" s="27" t="s">
        <v>45</v>
      </c>
      <c r="D1315" s="3" t="s">
        <v>27</v>
      </c>
      <c r="F1315" s="59"/>
      <c r="G1315" s="28"/>
    </row>
    <row r="1316" spans="2:7" ht="12.75">
      <c r="B1316" s="3" t="s">
        <v>7</v>
      </c>
      <c r="C1316" s="27" t="s">
        <v>45</v>
      </c>
      <c r="D1316" s="3" t="s">
        <v>45</v>
      </c>
      <c r="F1316" s="59"/>
      <c r="G1316" s="28" t="e">
        <f>(F1316/E1316)*1000</f>
        <v>#DIV/0!</v>
      </c>
    </row>
    <row r="1317" spans="2:7" ht="12.75">
      <c r="B1317" s="3" t="s">
        <v>7</v>
      </c>
      <c r="C1317" s="3"/>
      <c r="D1317" s="3" t="s">
        <v>60</v>
      </c>
      <c r="E1317" s="59">
        <f>SUM(E1263,E1265,E1267:E1270,E1272,E1273,E1275:E1294,E1295,E1296,E1298:E1316)</f>
        <v>6304</v>
      </c>
      <c r="F1317" s="59">
        <f>SUM(F1263,F1265,F1267:F1270,F1272,F1273,F1275:F1294,F1295,F1296,F1298:F1316)</f>
        <v>84209.82</v>
      </c>
      <c r="G1317" s="28"/>
    </row>
    <row r="1318" spans="2:7" ht="12.75">
      <c r="B1318" s="3" t="s">
        <v>7</v>
      </c>
      <c r="C1318" s="3"/>
      <c r="D1318" s="3" t="s">
        <v>68</v>
      </c>
      <c r="E1318" s="59">
        <f>SUM(E1264,E1266,E1271,E1274,E1294,E1297)</f>
        <v>0</v>
      </c>
      <c r="F1318" s="59">
        <f>SUM(F1264,F1266,F1271,F1274,F1294,F1297)</f>
        <v>0</v>
      </c>
      <c r="G1318" s="28"/>
    </row>
    <row r="1319" spans="2:7" ht="12.75">
      <c r="B1319" s="3" t="s">
        <v>7</v>
      </c>
      <c r="C1319" s="3"/>
      <c r="D1319" s="3" t="s">
        <v>83</v>
      </c>
      <c r="E1319" s="59">
        <v>1725</v>
      </c>
      <c r="F1319" s="59"/>
      <c r="G1319" s="28"/>
    </row>
    <row r="1320" spans="2:7" ht="12.75">
      <c r="B1320" s="3" t="s">
        <v>7</v>
      </c>
      <c r="C1320" s="3"/>
      <c r="D1320" s="3" t="s">
        <v>84</v>
      </c>
      <c r="F1320" s="59"/>
      <c r="G1320" s="28"/>
    </row>
    <row r="1321" spans="2:19" s="53" customFormat="1" ht="12.75">
      <c r="B1321" s="54"/>
      <c r="C1321" s="55"/>
      <c r="D1321" s="54"/>
      <c r="E1321" s="67"/>
      <c r="F1321" s="68"/>
      <c r="G1321" s="28"/>
      <c r="H1321" s="56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</row>
    <row r="1322" spans="2:7" ht="12.75">
      <c r="B1322" s="3" t="s">
        <v>51</v>
      </c>
      <c r="C1322" s="27"/>
      <c r="D1322" s="3" t="s">
        <v>52</v>
      </c>
      <c r="E1322" s="59" t="s">
        <v>69</v>
      </c>
      <c r="F1322" s="62" t="s">
        <v>47</v>
      </c>
      <c r="G1322" s="28" t="s">
        <v>49</v>
      </c>
    </row>
    <row r="1323" spans="2:7" ht="12.75">
      <c r="B1323" s="3" t="s">
        <v>92</v>
      </c>
      <c r="C1323" s="27" t="s">
        <v>61</v>
      </c>
      <c r="D1323" s="3" t="s">
        <v>8</v>
      </c>
      <c r="E1323" s="59">
        <v>4200</v>
      </c>
      <c r="F1323" s="59">
        <f aca="true" t="shared" si="45" ref="F1323:F1328">G1323*E1323/1000</f>
        <v>20160</v>
      </c>
      <c r="G1323" s="28">
        <v>4800</v>
      </c>
    </row>
    <row r="1324" spans="2:7" ht="12.75">
      <c r="B1324" s="3" t="s">
        <v>92</v>
      </c>
      <c r="C1324" s="27" t="s">
        <v>61</v>
      </c>
      <c r="D1324" s="3" t="s">
        <v>53</v>
      </c>
      <c r="F1324" s="59">
        <f t="shared" si="45"/>
        <v>0</v>
      </c>
      <c r="G1324" s="28"/>
    </row>
    <row r="1325" spans="2:7" ht="12.75">
      <c r="B1325" s="3" t="s">
        <v>92</v>
      </c>
      <c r="C1325" s="27" t="s">
        <v>61</v>
      </c>
      <c r="D1325" s="3" t="s">
        <v>9</v>
      </c>
      <c r="E1325" s="59">
        <v>2500</v>
      </c>
      <c r="F1325" s="59">
        <f t="shared" si="45"/>
        <v>11250</v>
      </c>
      <c r="G1325" s="28">
        <v>4500</v>
      </c>
    </row>
    <row r="1326" spans="2:7" ht="12.75">
      <c r="B1326" s="3" t="s">
        <v>92</v>
      </c>
      <c r="C1326" s="27" t="s">
        <v>61</v>
      </c>
      <c r="D1326" s="3" t="s">
        <v>54</v>
      </c>
      <c r="F1326" s="59">
        <f t="shared" si="45"/>
        <v>0</v>
      </c>
      <c r="G1326" s="28"/>
    </row>
    <row r="1327" spans="2:7" ht="12.75">
      <c r="B1327" s="3" t="s">
        <v>92</v>
      </c>
      <c r="C1327" s="27" t="s">
        <v>61</v>
      </c>
      <c r="D1327" s="3" t="s">
        <v>55</v>
      </c>
      <c r="F1327" s="59">
        <f t="shared" si="45"/>
        <v>0</v>
      </c>
      <c r="G1327" s="28"/>
    </row>
    <row r="1328" spans="2:7" ht="12.75">
      <c r="B1328" s="3" t="s">
        <v>92</v>
      </c>
      <c r="C1328" s="27" t="s">
        <v>61</v>
      </c>
      <c r="D1328" s="3" t="s">
        <v>10</v>
      </c>
      <c r="E1328" s="59">
        <v>400</v>
      </c>
      <c r="F1328" s="59">
        <f t="shared" si="45"/>
        <v>2720</v>
      </c>
      <c r="G1328" s="28">
        <v>6800</v>
      </c>
    </row>
    <row r="1329" spans="2:7" ht="12.75">
      <c r="B1329" s="3" t="s">
        <v>92</v>
      </c>
      <c r="C1329" s="27" t="s">
        <v>61</v>
      </c>
      <c r="D1329" s="3" t="s">
        <v>35</v>
      </c>
      <c r="E1329" s="59">
        <v>4</v>
      </c>
      <c r="F1329" s="59">
        <v>11</v>
      </c>
      <c r="G1329" s="28">
        <f>(F1329/E1329)*1000</f>
        <v>2750</v>
      </c>
    </row>
    <row r="1330" spans="2:7" ht="12.75">
      <c r="B1330" s="3" t="s">
        <v>92</v>
      </c>
      <c r="C1330" s="27" t="s">
        <v>62</v>
      </c>
      <c r="D1330" s="3" t="s">
        <v>38</v>
      </c>
      <c r="F1330" s="59">
        <f>G1330*E1330/1000</f>
        <v>0</v>
      </c>
      <c r="G1330" s="28"/>
    </row>
    <row r="1331" spans="2:7" ht="12.75">
      <c r="B1331" s="3" t="s">
        <v>92</v>
      </c>
      <c r="C1331" s="27" t="s">
        <v>62</v>
      </c>
      <c r="D1331" s="3" t="s">
        <v>57</v>
      </c>
      <c r="F1331" s="59">
        <f>G1331*E1331/1000</f>
        <v>0</v>
      </c>
      <c r="G1331" s="28"/>
    </row>
    <row r="1332" spans="2:7" ht="12.75">
      <c r="B1332" s="3" t="s">
        <v>92</v>
      </c>
      <c r="C1332" s="27" t="s">
        <v>62</v>
      </c>
      <c r="D1332" s="3" t="s">
        <v>11</v>
      </c>
      <c r="F1332" s="59">
        <f>E1332*G1332/1000</f>
        <v>0</v>
      </c>
      <c r="G1332" s="28"/>
    </row>
    <row r="1333" spans="2:7" ht="12.75">
      <c r="B1333" s="3" t="s">
        <v>92</v>
      </c>
      <c r="C1333" s="27" t="s">
        <v>62</v>
      </c>
      <c r="D1333" s="3" t="s">
        <v>12</v>
      </c>
      <c r="F1333" s="59">
        <f>E1333*G1333/1000</f>
        <v>0</v>
      </c>
      <c r="G1333" s="28"/>
    </row>
    <row r="1334" spans="2:7" ht="12.75">
      <c r="B1334" s="3" t="s">
        <v>92</v>
      </c>
      <c r="C1334" s="27" t="s">
        <v>62</v>
      </c>
      <c r="D1334" s="3" t="s">
        <v>56</v>
      </c>
      <c r="F1334" s="59">
        <f>E1334*G1334/1000</f>
        <v>0</v>
      </c>
      <c r="G1334" s="28"/>
    </row>
    <row r="1335" spans="2:7" ht="12.75">
      <c r="B1335" s="3" t="s">
        <v>92</v>
      </c>
      <c r="C1335" s="27" t="s">
        <v>62</v>
      </c>
      <c r="D1335" s="3" t="s">
        <v>13</v>
      </c>
      <c r="F1335" s="59">
        <f>G1335*E1335/1000</f>
        <v>0</v>
      </c>
      <c r="G1335" s="28"/>
    </row>
    <row r="1336" spans="2:7" ht="12.75">
      <c r="B1336" s="3" t="s">
        <v>92</v>
      </c>
      <c r="C1336" s="27" t="s">
        <v>63</v>
      </c>
      <c r="D1336" s="3" t="s">
        <v>14</v>
      </c>
      <c r="E1336" s="59">
        <v>98</v>
      </c>
      <c r="F1336" s="59">
        <f>G1336*E1336/1000</f>
        <v>2450</v>
      </c>
      <c r="G1336" s="28">
        <v>25000</v>
      </c>
    </row>
    <row r="1337" spans="2:7" ht="12.75">
      <c r="B1337" s="3" t="s">
        <v>92</v>
      </c>
      <c r="C1337" s="27" t="s">
        <v>63</v>
      </c>
      <c r="D1337" s="3" t="s">
        <v>36</v>
      </c>
      <c r="E1337" s="59">
        <v>215</v>
      </c>
      <c r="F1337" s="59">
        <f>G1337*E1337/1000</f>
        <v>4945</v>
      </c>
      <c r="G1337" s="28">
        <v>23000</v>
      </c>
    </row>
    <row r="1338" spans="2:7" ht="12.75">
      <c r="B1338" s="3" t="s">
        <v>92</v>
      </c>
      <c r="C1338" s="27" t="s">
        <v>63</v>
      </c>
      <c r="D1338" s="3" t="s">
        <v>39</v>
      </c>
      <c r="E1338" s="59">
        <v>3</v>
      </c>
      <c r="F1338" s="59">
        <v>38</v>
      </c>
      <c r="G1338" s="28">
        <f>(F1338/E1338)*1000</f>
        <v>12666.666666666666</v>
      </c>
    </row>
    <row r="1339" spans="2:7" ht="12.75">
      <c r="B1339" s="3" t="s">
        <v>92</v>
      </c>
      <c r="C1339" s="27" t="s">
        <v>63</v>
      </c>
      <c r="D1339" s="3" t="s">
        <v>15</v>
      </c>
      <c r="F1339" s="59">
        <f>G1339*E1339/1000</f>
        <v>0</v>
      </c>
      <c r="G1339" s="28"/>
    </row>
    <row r="1340" spans="2:7" ht="12.75">
      <c r="B1340" s="3" t="s">
        <v>92</v>
      </c>
      <c r="C1340" s="27" t="s">
        <v>63</v>
      </c>
      <c r="D1340" s="3" t="s">
        <v>114</v>
      </c>
      <c r="F1340" s="59"/>
      <c r="G1340" s="28" t="e">
        <f>F1340/E1340*1000</f>
        <v>#DIV/0!</v>
      </c>
    </row>
    <row r="1341" spans="2:7" ht="12.75">
      <c r="B1341" s="3" t="s">
        <v>92</v>
      </c>
      <c r="C1341" s="27" t="s">
        <v>63</v>
      </c>
      <c r="D1341" s="3" t="s">
        <v>58</v>
      </c>
      <c r="F1341" s="59"/>
      <c r="G1341" s="28"/>
    </row>
    <row r="1342" spans="2:7" ht="12.75">
      <c r="B1342" s="3" t="s">
        <v>92</v>
      </c>
      <c r="C1342" s="27" t="s">
        <v>64</v>
      </c>
      <c r="D1342" s="3" t="s">
        <v>16</v>
      </c>
      <c r="E1342" s="59">
        <v>220</v>
      </c>
      <c r="F1342" s="59">
        <f>G1342*E1342/1000</f>
        <v>3960</v>
      </c>
      <c r="G1342" s="28">
        <v>18000</v>
      </c>
    </row>
    <row r="1343" spans="2:7" ht="12.75">
      <c r="B1343" s="3" t="s">
        <v>92</v>
      </c>
      <c r="C1343" s="27" t="s">
        <v>64</v>
      </c>
      <c r="D1343" s="3" t="s">
        <v>17</v>
      </c>
      <c r="E1343" s="59">
        <v>232</v>
      </c>
      <c r="F1343" s="59">
        <f>G1343*E1343/1000</f>
        <v>14616</v>
      </c>
      <c r="G1343" s="28">
        <v>63000</v>
      </c>
    </row>
    <row r="1344" spans="2:7" ht="12.75">
      <c r="B1344" s="3" t="s">
        <v>92</v>
      </c>
      <c r="C1344" s="27" t="s">
        <v>64</v>
      </c>
      <c r="D1344" s="3" t="s">
        <v>18</v>
      </c>
      <c r="E1344" s="59">
        <v>13</v>
      </c>
      <c r="F1344" s="59">
        <v>242</v>
      </c>
      <c r="G1344" s="28">
        <f>(F1344/E1344)*1000</f>
        <v>18615.384615384617</v>
      </c>
    </row>
    <row r="1345" spans="2:7" ht="12.75">
      <c r="B1345" s="3" t="s">
        <v>92</v>
      </c>
      <c r="C1345" s="27" t="s">
        <v>64</v>
      </c>
      <c r="D1345" s="3" t="s">
        <v>19</v>
      </c>
      <c r="F1345" s="59"/>
      <c r="G1345" s="28" t="e">
        <f>(F1345/E1345)*1000</f>
        <v>#DIV/0!</v>
      </c>
    </row>
    <row r="1346" spans="2:7" ht="12.75">
      <c r="B1346" s="3" t="s">
        <v>92</v>
      </c>
      <c r="C1346" s="27" t="s">
        <v>64</v>
      </c>
      <c r="D1346" s="3" t="s">
        <v>76</v>
      </c>
      <c r="F1346" s="59"/>
      <c r="G1346" s="28" t="e">
        <f>(F1346/E1346)*1000</f>
        <v>#DIV/0!</v>
      </c>
    </row>
    <row r="1347" spans="2:7" ht="12.75">
      <c r="B1347" s="3" t="s">
        <v>92</v>
      </c>
      <c r="C1347" s="27" t="s">
        <v>64</v>
      </c>
      <c r="D1347" s="3" t="s">
        <v>20</v>
      </c>
      <c r="F1347" s="59"/>
      <c r="G1347" s="28"/>
    </row>
    <row r="1348" spans="2:7" ht="12.75">
      <c r="B1348" s="3" t="s">
        <v>92</v>
      </c>
      <c r="C1348" s="27" t="s">
        <v>64</v>
      </c>
      <c r="D1348" s="3" t="s">
        <v>28</v>
      </c>
      <c r="F1348" s="59"/>
      <c r="G1348" s="28"/>
    </row>
    <row r="1349" spans="2:7" ht="12.75">
      <c r="B1349" s="3" t="s">
        <v>92</v>
      </c>
      <c r="C1349" s="27" t="s">
        <v>64</v>
      </c>
      <c r="D1349" s="3" t="s">
        <v>115</v>
      </c>
      <c r="F1349" s="59"/>
      <c r="G1349" s="28" t="e">
        <f>(F1349/E1349)*1000</f>
        <v>#DIV/0!</v>
      </c>
    </row>
    <row r="1350" spans="2:7" ht="12.75">
      <c r="B1350" s="3" t="s">
        <v>92</v>
      </c>
      <c r="C1350" s="27" t="s">
        <v>64</v>
      </c>
      <c r="D1350" s="3" t="s">
        <v>116</v>
      </c>
      <c r="F1350" s="59"/>
      <c r="G1350" s="28" t="e">
        <f>(F1350/E1350)*1000</f>
        <v>#DIV/0!</v>
      </c>
    </row>
    <row r="1351" spans="2:7" ht="12.75">
      <c r="B1351" s="3" t="s">
        <v>92</v>
      </c>
      <c r="C1351" s="27" t="s">
        <v>64</v>
      </c>
      <c r="D1351" s="3" t="s">
        <v>117</v>
      </c>
      <c r="F1351" s="59"/>
      <c r="G1351" s="28" t="e">
        <f>(F1351/E1351)*1000</f>
        <v>#DIV/0!</v>
      </c>
    </row>
    <row r="1352" spans="2:7" ht="12.75">
      <c r="B1352" s="3" t="s">
        <v>92</v>
      </c>
      <c r="C1352" s="27" t="s">
        <v>64</v>
      </c>
      <c r="D1352" s="3" t="s">
        <v>93</v>
      </c>
      <c r="E1352" s="59">
        <v>160</v>
      </c>
      <c r="F1352" s="59">
        <v>1800</v>
      </c>
      <c r="G1352" s="28">
        <f>(F1352/E1352)*1000</f>
        <v>11250</v>
      </c>
    </row>
    <row r="1353" spans="2:7" ht="12.75">
      <c r="B1353" s="3" t="s">
        <v>92</v>
      </c>
      <c r="C1353" s="27" t="s">
        <v>65</v>
      </c>
      <c r="D1353" s="3" t="s">
        <v>21</v>
      </c>
      <c r="E1353" s="59">
        <v>720</v>
      </c>
      <c r="F1353" s="59">
        <f>G1353*E1353/1000</f>
        <v>8640</v>
      </c>
      <c r="G1353" s="28">
        <v>12000</v>
      </c>
    </row>
    <row r="1354" spans="2:7" ht="12.75">
      <c r="B1354" s="3" t="s">
        <v>92</v>
      </c>
      <c r="C1354" s="27" t="s">
        <v>65</v>
      </c>
      <c r="D1354" s="3" t="s">
        <v>59</v>
      </c>
      <c r="F1354" s="59">
        <f>G1354*E1354/1000</f>
        <v>0</v>
      </c>
      <c r="G1354" s="28"/>
    </row>
    <row r="1355" spans="2:7" ht="12.75">
      <c r="B1355" s="3" t="s">
        <v>92</v>
      </c>
      <c r="C1355" s="27" t="s">
        <v>65</v>
      </c>
      <c r="D1355" s="3" t="s">
        <v>22</v>
      </c>
      <c r="F1355" s="59">
        <f>G1355*E1355/1000</f>
        <v>0</v>
      </c>
      <c r="G1355" s="28"/>
    </row>
    <row r="1356" spans="2:7" ht="12.75">
      <c r="B1356" s="3" t="s">
        <v>92</v>
      </c>
      <c r="C1356" s="27" t="s">
        <v>65</v>
      </c>
      <c r="D1356" s="3" t="s">
        <v>24</v>
      </c>
      <c r="F1356" s="59">
        <f>G1356*E1356/1000</f>
        <v>0</v>
      </c>
      <c r="G1356" s="28"/>
    </row>
    <row r="1357" spans="2:7" ht="12.75">
      <c r="B1357" s="3" t="s">
        <v>92</v>
      </c>
      <c r="C1357" s="27" t="s">
        <v>65</v>
      </c>
      <c r="D1357" s="3" t="s">
        <v>74</v>
      </c>
      <c r="F1357" s="59">
        <f>G1357*E1357/1000</f>
        <v>0</v>
      </c>
      <c r="G1357" s="28"/>
    </row>
    <row r="1358" spans="2:7" ht="12.75">
      <c r="B1358" s="3" t="s">
        <v>92</v>
      </c>
      <c r="C1358" s="27" t="s">
        <v>65</v>
      </c>
      <c r="D1358" s="3" t="s">
        <v>44</v>
      </c>
      <c r="E1358" s="59">
        <v>10</v>
      </c>
      <c r="F1358" s="59">
        <v>560</v>
      </c>
      <c r="G1358" s="28">
        <f aca="true" t="shared" si="46" ref="G1358:G1366">(F1358/E1358)*1000</f>
        <v>56000</v>
      </c>
    </row>
    <row r="1359" spans="2:7" ht="12.75">
      <c r="B1359" s="3" t="s">
        <v>92</v>
      </c>
      <c r="C1359" s="27" t="s">
        <v>65</v>
      </c>
      <c r="D1359" s="3" t="s">
        <v>43</v>
      </c>
      <c r="F1359" s="59"/>
      <c r="G1359" s="28" t="e">
        <f t="shared" si="46"/>
        <v>#DIV/0!</v>
      </c>
    </row>
    <row r="1360" spans="2:7" ht="12.75">
      <c r="B1360" s="3" t="s">
        <v>92</v>
      </c>
      <c r="C1360" s="27" t="s">
        <v>65</v>
      </c>
      <c r="D1360" s="3" t="s">
        <v>23</v>
      </c>
      <c r="E1360" s="59">
        <v>2200</v>
      </c>
      <c r="F1360" s="59">
        <f>G1360*E1360/1000</f>
        <v>118800</v>
      </c>
      <c r="G1360" s="28">
        <v>54000</v>
      </c>
    </row>
    <row r="1361" spans="2:7" ht="12.75">
      <c r="B1361" s="3" t="s">
        <v>92</v>
      </c>
      <c r="C1361" s="27" t="s">
        <v>65</v>
      </c>
      <c r="D1361" s="3" t="s">
        <v>33</v>
      </c>
      <c r="E1361" s="59">
        <v>200</v>
      </c>
      <c r="F1361" s="59">
        <v>7000</v>
      </c>
      <c r="G1361" s="28">
        <f t="shared" si="46"/>
        <v>35000</v>
      </c>
    </row>
    <row r="1362" spans="2:7" ht="12.75">
      <c r="B1362" s="3" t="s">
        <v>92</v>
      </c>
      <c r="C1362" s="27" t="s">
        <v>65</v>
      </c>
      <c r="D1362" s="3" t="s">
        <v>40</v>
      </c>
      <c r="F1362" s="59"/>
      <c r="G1362" s="28" t="e">
        <f t="shared" si="46"/>
        <v>#DIV/0!</v>
      </c>
    </row>
    <row r="1363" spans="2:7" ht="12.75">
      <c r="B1363" s="3" t="s">
        <v>92</v>
      </c>
      <c r="C1363" s="27" t="s">
        <v>66</v>
      </c>
      <c r="D1363" s="3" t="s">
        <v>50</v>
      </c>
      <c r="E1363" s="59">
        <v>15</v>
      </c>
      <c r="F1363" s="59">
        <v>27</v>
      </c>
      <c r="G1363" s="28">
        <f t="shared" si="46"/>
        <v>1800</v>
      </c>
    </row>
    <row r="1364" spans="2:7" ht="12.75">
      <c r="B1364" s="3" t="s">
        <v>92</v>
      </c>
      <c r="C1364" s="27" t="s">
        <v>66</v>
      </c>
      <c r="D1364" s="3" t="s">
        <v>31</v>
      </c>
      <c r="E1364" s="59">
        <v>55</v>
      </c>
      <c r="F1364" s="59">
        <v>66</v>
      </c>
      <c r="G1364" s="28">
        <f t="shared" si="46"/>
        <v>1200</v>
      </c>
    </row>
    <row r="1365" spans="2:7" ht="12.75">
      <c r="B1365" s="3" t="s">
        <v>92</v>
      </c>
      <c r="C1365" s="27" t="s">
        <v>66</v>
      </c>
      <c r="D1365" s="3" t="s">
        <v>32</v>
      </c>
      <c r="F1365" s="59"/>
      <c r="G1365" s="28" t="e">
        <f t="shared" si="46"/>
        <v>#DIV/0!</v>
      </c>
    </row>
    <row r="1366" spans="2:7" ht="12.75">
      <c r="B1366" s="3" t="s">
        <v>92</v>
      </c>
      <c r="C1366" s="27" t="s">
        <v>66</v>
      </c>
      <c r="D1366" s="3" t="s">
        <v>25</v>
      </c>
      <c r="E1366" s="59">
        <v>44</v>
      </c>
      <c r="F1366" s="59">
        <v>120</v>
      </c>
      <c r="G1366" s="28">
        <f t="shared" si="46"/>
        <v>2727.272727272727</v>
      </c>
    </row>
    <row r="1367" spans="2:7" ht="12.75">
      <c r="B1367" s="3" t="s">
        <v>92</v>
      </c>
      <c r="C1367" s="27" t="s">
        <v>67</v>
      </c>
      <c r="D1367" s="3" t="s">
        <v>30</v>
      </c>
      <c r="E1367" s="59">
        <v>401</v>
      </c>
      <c r="F1367" s="59">
        <f>G1367*E1367/1000</f>
        <v>14035</v>
      </c>
      <c r="G1367" s="28">
        <v>35000</v>
      </c>
    </row>
    <row r="1368" spans="2:7" ht="12.75">
      <c r="B1368" s="3" t="s">
        <v>92</v>
      </c>
      <c r="C1368" s="27" t="s">
        <v>67</v>
      </c>
      <c r="D1368" s="3" t="s">
        <v>29</v>
      </c>
      <c r="F1368" s="59"/>
      <c r="G1368" s="28"/>
    </row>
    <row r="1369" spans="2:7" ht="12.75">
      <c r="B1369" s="3" t="s">
        <v>92</v>
      </c>
      <c r="C1369" s="27" t="s">
        <v>67</v>
      </c>
      <c r="D1369" s="3" t="s">
        <v>41</v>
      </c>
      <c r="F1369" s="59">
        <f>G1369*E1369/1000</f>
        <v>0</v>
      </c>
      <c r="G1369" s="28"/>
    </row>
    <row r="1370" spans="2:7" ht="12.75">
      <c r="B1370" s="3" t="s">
        <v>92</v>
      </c>
      <c r="C1370" s="27" t="s">
        <v>67</v>
      </c>
      <c r="D1370" s="3" t="s">
        <v>46</v>
      </c>
      <c r="F1370" s="59"/>
      <c r="G1370" s="28" t="e">
        <f>(F1370/E1370)*1000</f>
        <v>#DIV/0!</v>
      </c>
    </row>
    <row r="1371" spans="2:7" ht="12.75">
      <c r="B1371" s="3" t="s">
        <v>92</v>
      </c>
      <c r="C1371" s="27" t="s">
        <v>45</v>
      </c>
      <c r="D1371" s="3" t="s">
        <v>37</v>
      </c>
      <c r="E1371" s="59">
        <v>300</v>
      </c>
      <c r="F1371" s="59">
        <v>630</v>
      </c>
      <c r="G1371" s="28">
        <f>(F1371/E1371)*1000</f>
        <v>2100</v>
      </c>
    </row>
    <row r="1372" spans="2:7" ht="12.75">
      <c r="B1372" s="3" t="s">
        <v>92</v>
      </c>
      <c r="C1372" s="27" t="s">
        <v>45</v>
      </c>
      <c r="D1372" s="3" t="s">
        <v>26</v>
      </c>
      <c r="E1372" s="59">
        <v>32</v>
      </c>
      <c r="F1372" s="70">
        <v>0.096</v>
      </c>
      <c r="G1372" s="58">
        <f>(F1372/E1372)*1000</f>
        <v>3</v>
      </c>
    </row>
    <row r="1373" spans="2:7" ht="12.75">
      <c r="B1373" s="3" t="s">
        <v>92</v>
      </c>
      <c r="C1373" s="27" t="s">
        <v>45</v>
      </c>
      <c r="D1373" s="3" t="s">
        <v>34</v>
      </c>
      <c r="F1373" s="59"/>
      <c r="G1373" s="28"/>
    </row>
    <row r="1374" spans="2:7" ht="12.75">
      <c r="B1374" s="3" t="s">
        <v>92</v>
      </c>
      <c r="C1374" s="27" t="s">
        <v>45</v>
      </c>
      <c r="D1374" s="3" t="s">
        <v>42</v>
      </c>
      <c r="F1374" s="59"/>
      <c r="G1374" s="28"/>
    </row>
    <row r="1375" spans="2:7" ht="12.75">
      <c r="B1375" s="3" t="s">
        <v>92</v>
      </c>
      <c r="C1375" s="27" t="s">
        <v>45</v>
      </c>
      <c r="D1375" s="3" t="s">
        <v>27</v>
      </c>
      <c r="F1375" s="59"/>
      <c r="G1375" s="28"/>
    </row>
    <row r="1376" spans="2:7" ht="12.75">
      <c r="B1376" s="3" t="s">
        <v>92</v>
      </c>
      <c r="C1376" s="27" t="s">
        <v>45</v>
      </c>
      <c r="D1376" s="3" t="s">
        <v>45</v>
      </c>
      <c r="F1376" s="59"/>
      <c r="G1376" s="28" t="e">
        <f>(F1376/E1376)*1000</f>
        <v>#DIV/0!</v>
      </c>
    </row>
    <row r="1377" spans="2:7" ht="12.75">
      <c r="B1377" s="3" t="s">
        <v>92</v>
      </c>
      <c r="C1377" s="3"/>
      <c r="D1377" s="3" t="s">
        <v>60</v>
      </c>
      <c r="E1377" s="59">
        <f>SUM(E1323,E1325,E1327:E1330,E1332,E1333,E1335:E1353,E1355,E1356,E1358:E1376)</f>
        <v>12022</v>
      </c>
      <c r="F1377" s="59">
        <f>SUM(F1323,F1325,F1327:F1330,F1332,F1333,F1335:F1353,F1355,F1356,F1358:F1376)</f>
        <v>212070.096</v>
      </c>
      <c r="G1377" s="28"/>
    </row>
    <row r="1378" spans="2:7" ht="12.75">
      <c r="B1378" s="3" t="s">
        <v>92</v>
      </c>
      <c r="C1378" s="3"/>
      <c r="D1378" s="3" t="s">
        <v>68</v>
      </c>
      <c r="E1378" s="59" t="s">
        <v>94</v>
      </c>
      <c r="F1378" s="59" t="s">
        <v>94</v>
      </c>
      <c r="G1378" s="28"/>
    </row>
    <row r="1379" spans="2:7" ht="12.75">
      <c r="B1379" s="3" t="s">
        <v>92</v>
      </c>
      <c r="C1379" s="3"/>
      <c r="D1379" s="3" t="s">
        <v>83</v>
      </c>
      <c r="E1379" s="59">
        <v>8614</v>
      </c>
      <c r="F1379" s="59"/>
      <c r="G1379" s="28"/>
    </row>
    <row r="1380" spans="2:7" ht="12.75">
      <c r="B1380" s="3" t="s">
        <v>92</v>
      </c>
      <c r="C1380" s="3"/>
      <c r="D1380" s="3" t="s">
        <v>84</v>
      </c>
      <c r="F1380" s="59"/>
      <c r="G1380" s="28"/>
    </row>
    <row r="1381" spans="2:7" ht="12.75">
      <c r="B1381" s="39"/>
      <c r="C1381" s="39"/>
      <c r="D1381" s="35"/>
      <c r="E1381" s="63"/>
      <c r="F1381" s="78"/>
      <c r="G1381" s="79"/>
    </row>
    <row r="1382" spans="2:7" ht="12.75">
      <c r="B1382" s="3" t="s">
        <v>51</v>
      </c>
      <c r="C1382" s="27"/>
      <c r="D1382" s="3" t="s">
        <v>52</v>
      </c>
      <c r="E1382" s="59" t="s">
        <v>69</v>
      </c>
      <c r="F1382" s="62" t="s">
        <v>47</v>
      </c>
      <c r="G1382" s="28" t="s">
        <v>49</v>
      </c>
    </row>
    <row r="1383" spans="2:7" ht="12.75">
      <c r="B1383" s="3" t="s">
        <v>111</v>
      </c>
      <c r="C1383" s="27" t="s">
        <v>61</v>
      </c>
      <c r="D1383" s="3" t="s">
        <v>8</v>
      </c>
      <c r="E1383" s="59">
        <v>200</v>
      </c>
      <c r="F1383" s="59">
        <f aca="true" t="shared" si="47" ref="F1383:F1388">G1383*E1383/1000</f>
        <v>780</v>
      </c>
      <c r="G1383" s="28">
        <v>3900</v>
      </c>
    </row>
    <row r="1384" spans="2:7" ht="12.75">
      <c r="B1384" s="3" t="s">
        <v>111</v>
      </c>
      <c r="C1384" s="27" t="s">
        <v>61</v>
      </c>
      <c r="D1384" s="3" t="s">
        <v>53</v>
      </c>
      <c r="F1384" s="59">
        <f t="shared" si="47"/>
        <v>0</v>
      </c>
      <c r="G1384" s="28"/>
    </row>
    <row r="1385" spans="2:7" ht="12.75">
      <c r="B1385" s="3" t="s">
        <v>111</v>
      </c>
      <c r="C1385" s="27" t="s">
        <v>61</v>
      </c>
      <c r="D1385" s="3" t="s">
        <v>9</v>
      </c>
      <c r="E1385" s="59">
        <v>511</v>
      </c>
      <c r="F1385" s="59">
        <f t="shared" si="47"/>
        <v>1890.7</v>
      </c>
      <c r="G1385" s="28">
        <v>3700</v>
      </c>
    </row>
    <row r="1386" spans="2:7" ht="12.75">
      <c r="B1386" s="3" t="s">
        <v>111</v>
      </c>
      <c r="C1386" s="27" t="s">
        <v>61</v>
      </c>
      <c r="D1386" s="3" t="s">
        <v>54</v>
      </c>
      <c r="F1386" s="59">
        <f t="shared" si="47"/>
        <v>0</v>
      </c>
      <c r="G1386" s="28"/>
    </row>
    <row r="1387" spans="2:7" ht="12.75">
      <c r="B1387" s="3" t="s">
        <v>111</v>
      </c>
      <c r="C1387" s="27" t="s">
        <v>61</v>
      </c>
      <c r="D1387" s="3" t="s">
        <v>55</v>
      </c>
      <c r="F1387" s="59">
        <f t="shared" si="47"/>
        <v>0</v>
      </c>
      <c r="G1387" s="28"/>
    </row>
    <row r="1388" spans="2:7" ht="12.75">
      <c r="B1388" s="3" t="s">
        <v>111</v>
      </c>
      <c r="C1388" s="27" t="s">
        <v>61</v>
      </c>
      <c r="D1388" s="3" t="s">
        <v>10</v>
      </c>
      <c r="F1388" s="59">
        <f t="shared" si="47"/>
        <v>0</v>
      </c>
      <c r="G1388" s="28"/>
    </row>
    <row r="1389" spans="2:7" ht="12.75">
      <c r="B1389" s="3" t="s">
        <v>111</v>
      </c>
      <c r="C1389" s="27" t="s">
        <v>61</v>
      </c>
      <c r="D1389" s="3" t="s">
        <v>35</v>
      </c>
      <c r="E1389" s="59">
        <v>10</v>
      </c>
      <c r="F1389" s="59">
        <v>20</v>
      </c>
      <c r="G1389" s="28">
        <f>(F1389/E1389)*1000</f>
        <v>2000</v>
      </c>
    </row>
    <row r="1390" spans="2:7" ht="12.75">
      <c r="B1390" s="3" t="s">
        <v>111</v>
      </c>
      <c r="C1390" s="27" t="s">
        <v>62</v>
      </c>
      <c r="D1390" s="3" t="s">
        <v>38</v>
      </c>
      <c r="F1390" s="59">
        <f>G1390*E1390/1000</f>
        <v>0</v>
      </c>
      <c r="G1390" s="28"/>
    </row>
    <row r="1391" spans="2:7" ht="12.75">
      <c r="B1391" s="3" t="s">
        <v>111</v>
      </c>
      <c r="C1391" s="27" t="s">
        <v>62</v>
      </c>
      <c r="D1391" s="3" t="s">
        <v>57</v>
      </c>
      <c r="F1391" s="59">
        <f>G1391*E1391/1000</f>
        <v>0</v>
      </c>
      <c r="G1391" s="28"/>
    </row>
    <row r="1392" spans="2:7" ht="12.75">
      <c r="B1392" s="3" t="s">
        <v>111</v>
      </c>
      <c r="C1392" s="27" t="s">
        <v>62</v>
      </c>
      <c r="D1392" s="3" t="s">
        <v>11</v>
      </c>
      <c r="F1392" s="59">
        <f>E1392*G1392/1000</f>
        <v>0</v>
      </c>
      <c r="G1392" s="28"/>
    </row>
    <row r="1393" spans="2:7" ht="12.75">
      <c r="B1393" s="3" t="s">
        <v>111</v>
      </c>
      <c r="C1393" s="27" t="s">
        <v>62</v>
      </c>
      <c r="D1393" s="3" t="s">
        <v>12</v>
      </c>
      <c r="F1393" s="59">
        <f>E1393*G1393/1000</f>
        <v>0</v>
      </c>
      <c r="G1393" s="28"/>
    </row>
    <row r="1394" spans="2:7" ht="12.75">
      <c r="B1394" s="3" t="s">
        <v>111</v>
      </c>
      <c r="C1394" s="27" t="s">
        <v>62</v>
      </c>
      <c r="D1394" s="3" t="s">
        <v>56</v>
      </c>
      <c r="F1394" s="59">
        <f>E1394*G1394/1000</f>
        <v>0</v>
      </c>
      <c r="G1394" s="28"/>
    </row>
    <row r="1395" spans="2:7" ht="12.75">
      <c r="B1395" s="3" t="s">
        <v>111</v>
      </c>
      <c r="C1395" s="27" t="s">
        <v>62</v>
      </c>
      <c r="D1395" s="3" t="s">
        <v>13</v>
      </c>
      <c r="F1395" s="59">
        <f>G1395*E1395/1000</f>
        <v>0</v>
      </c>
      <c r="G1395" s="28"/>
    </row>
    <row r="1396" spans="2:7" ht="12.75">
      <c r="B1396" s="3" t="s">
        <v>111</v>
      </c>
      <c r="C1396" s="27" t="s">
        <v>63</v>
      </c>
      <c r="D1396" s="3" t="s">
        <v>14</v>
      </c>
      <c r="F1396" s="59">
        <f>G1396*E1396/1000</f>
        <v>0</v>
      </c>
      <c r="G1396" s="28"/>
    </row>
    <row r="1397" spans="2:7" ht="12.75">
      <c r="B1397" s="3" t="s">
        <v>111</v>
      </c>
      <c r="C1397" s="27" t="s">
        <v>63</v>
      </c>
      <c r="D1397" s="3" t="s">
        <v>36</v>
      </c>
      <c r="E1397" s="59">
        <v>2</v>
      </c>
      <c r="F1397" s="59">
        <f>G1397*E1397/1000</f>
        <v>18</v>
      </c>
      <c r="G1397" s="28">
        <v>9000</v>
      </c>
    </row>
    <row r="1398" spans="2:7" ht="12.75">
      <c r="B1398" s="3" t="s">
        <v>111</v>
      </c>
      <c r="C1398" s="27" t="s">
        <v>63</v>
      </c>
      <c r="D1398" s="3" t="s">
        <v>39</v>
      </c>
      <c r="F1398" s="59"/>
      <c r="G1398" s="28"/>
    </row>
    <row r="1399" spans="2:7" ht="12.75">
      <c r="B1399" s="3" t="s">
        <v>111</v>
      </c>
      <c r="C1399" s="27" t="s">
        <v>63</v>
      </c>
      <c r="D1399" s="3" t="s">
        <v>15</v>
      </c>
      <c r="F1399" s="59">
        <f>G1399*E1399/1000</f>
        <v>0</v>
      </c>
      <c r="G1399" s="28"/>
    </row>
    <row r="1400" spans="2:7" ht="12.75">
      <c r="B1400" s="3" t="s">
        <v>111</v>
      </c>
      <c r="C1400" s="27" t="s">
        <v>63</v>
      </c>
      <c r="D1400" s="3" t="s">
        <v>114</v>
      </c>
      <c r="F1400" s="59"/>
      <c r="G1400" s="28" t="e">
        <f>F1400/E1400*1000</f>
        <v>#DIV/0!</v>
      </c>
    </row>
    <row r="1401" spans="2:7" ht="12.75">
      <c r="B1401" s="3" t="s">
        <v>111</v>
      </c>
      <c r="C1401" s="27" t="s">
        <v>63</v>
      </c>
      <c r="D1401" s="3" t="s">
        <v>58</v>
      </c>
      <c r="F1401" s="59"/>
      <c r="G1401" s="28"/>
    </row>
    <row r="1402" spans="2:7" ht="12.75">
      <c r="B1402" s="3" t="s">
        <v>111</v>
      </c>
      <c r="C1402" s="27" t="s">
        <v>64</v>
      </c>
      <c r="D1402" s="3" t="s">
        <v>16</v>
      </c>
      <c r="F1402" s="59">
        <f>G1402*E1402/1000</f>
        <v>0</v>
      </c>
      <c r="G1402" s="28"/>
    </row>
    <row r="1403" spans="2:7" ht="12.75">
      <c r="B1403" s="3" t="s">
        <v>111</v>
      </c>
      <c r="C1403" s="27" t="s">
        <v>64</v>
      </c>
      <c r="D1403" s="3" t="s">
        <v>17</v>
      </c>
      <c r="E1403" s="59">
        <v>6</v>
      </c>
      <c r="F1403" s="59">
        <f>G1403*E1403/1000</f>
        <v>72</v>
      </c>
      <c r="G1403" s="28">
        <v>12000</v>
      </c>
    </row>
    <row r="1404" spans="2:7" ht="12.75">
      <c r="B1404" s="3" t="s">
        <v>111</v>
      </c>
      <c r="C1404" s="27" t="s">
        <v>64</v>
      </c>
      <c r="D1404" s="3" t="s">
        <v>18</v>
      </c>
      <c r="F1404" s="59"/>
      <c r="G1404" s="28" t="e">
        <f>(F1404/E1404)*1000</f>
        <v>#DIV/0!</v>
      </c>
    </row>
    <row r="1405" spans="2:7" ht="12.75">
      <c r="B1405" s="3" t="s">
        <v>111</v>
      </c>
      <c r="C1405" s="27" t="s">
        <v>64</v>
      </c>
      <c r="D1405" s="3" t="s">
        <v>19</v>
      </c>
      <c r="F1405" s="59"/>
      <c r="G1405" s="28" t="e">
        <f>(F1405/E1405)*1000</f>
        <v>#DIV/0!</v>
      </c>
    </row>
    <row r="1406" spans="2:7" ht="12.75">
      <c r="B1406" s="3" t="s">
        <v>111</v>
      </c>
      <c r="C1406" s="27" t="s">
        <v>64</v>
      </c>
      <c r="D1406" s="3" t="s">
        <v>76</v>
      </c>
      <c r="F1406" s="59"/>
      <c r="G1406" s="28" t="e">
        <f>(F1406/E1406)*1000</f>
        <v>#DIV/0!</v>
      </c>
    </row>
    <row r="1407" spans="2:7" ht="12.75">
      <c r="B1407" s="3" t="s">
        <v>111</v>
      </c>
      <c r="C1407" s="27" t="s">
        <v>64</v>
      </c>
      <c r="D1407" s="3" t="s">
        <v>20</v>
      </c>
      <c r="F1407" s="59"/>
      <c r="G1407" s="28"/>
    </row>
    <row r="1408" spans="2:7" ht="12.75">
      <c r="B1408" s="3" t="s">
        <v>111</v>
      </c>
      <c r="C1408" s="27" t="s">
        <v>64</v>
      </c>
      <c r="D1408" s="3" t="s">
        <v>28</v>
      </c>
      <c r="E1408" s="59">
        <v>15</v>
      </c>
      <c r="F1408" s="59">
        <v>120</v>
      </c>
      <c r="G1408" s="28">
        <f>(F1408/E1408)*1000</f>
        <v>8000</v>
      </c>
    </row>
    <row r="1409" spans="2:7" ht="12.75">
      <c r="B1409" s="3" t="s">
        <v>111</v>
      </c>
      <c r="C1409" s="27" t="s">
        <v>64</v>
      </c>
      <c r="D1409" s="3" t="s">
        <v>115</v>
      </c>
      <c r="F1409" s="59"/>
      <c r="G1409" s="28" t="e">
        <f>(F1409/E1409)*1000</f>
        <v>#DIV/0!</v>
      </c>
    </row>
    <row r="1410" spans="2:7" ht="12.75">
      <c r="B1410" s="3" t="s">
        <v>111</v>
      </c>
      <c r="C1410" s="27" t="s">
        <v>64</v>
      </c>
      <c r="D1410" s="3" t="s">
        <v>116</v>
      </c>
      <c r="F1410" s="59"/>
      <c r="G1410" s="28" t="e">
        <f>(F1410/E1410)*1000</f>
        <v>#DIV/0!</v>
      </c>
    </row>
    <row r="1411" spans="2:7" ht="12.75">
      <c r="B1411" s="3" t="s">
        <v>111</v>
      </c>
      <c r="C1411" s="27" t="s">
        <v>64</v>
      </c>
      <c r="D1411" s="3" t="s">
        <v>117</v>
      </c>
      <c r="F1411" s="59"/>
      <c r="G1411" s="28" t="e">
        <f>(F1411/E1411)*1000</f>
        <v>#DIV/0!</v>
      </c>
    </row>
    <row r="1412" spans="2:7" ht="12.75">
      <c r="B1412" s="3" t="s">
        <v>111</v>
      </c>
      <c r="C1412" s="27" t="s">
        <v>64</v>
      </c>
      <c r="D1412" s="3" t="s">
        <v>93</v>
      </c>
      <c r="E1412" s="59">
        <v>43</v>
      </c>
      <c r="F1412" s="59">
        <v>478</v>
      </c>
      <c r="G1412" s="28">
        <f>(F1412/E1412)*1000</f>
        <v>11116.279069767443</v>
      </c>
    </row>
    <row r="1413" spans="2:7" ht="12.75">
      <c r="B1413" s="3" t="s">
        <v>111</v>
      </c>
      <c r="C1413" s="27" t="s">
        <v>65</v>
      </c>
      <c r="D1413" s="3" t="s">
        <v>21</v>
      </c>
      <c r="E1413" s="59">
        <v>225</v>
      </c>
      <c r="F1413" s="59">
        <f>G1413*E1413/1000</f>
        <v>2092.5</v>
      </c>
      <c r="G1413" s="28">
        <v>9300</v>
      </c>
    </row>
    <row r="1414" spans="2:7" ht="12.75">
      <c r="B1414" s="3" t="s">
        <v>111</v>
      </c>
      <c r="C1414" s="27" t="s">
        <v>65</v>
      </c>
      <c r="D1414" s="3" t="s">
        <v>59</v>
      </c>
      <c r="F1414" s="59">
        <f>G1414*E1414/1000</f>
        <v>0</v>
      </c>
      <c r="G1414" s="28"/>
    </row>
    <row r="1415" spans="2:7" ht="12.75">
      <c r="B1415" s="3" t="s">
        <v>111</v>
      </c>
      <c r="C1415" s="27" t="s">
        <v>65</v>
      </c>
      <c r="D1415" s="3" t="s">
        <v>22</v>
      </c>
      <c r="F1415" s="59">
        <f>G1415*E1415/1000</f>
        <v>0</v>
      </c>
      <c r="G1415" s="28"/>
    </row>
    <row r="1416" spans="2:7" ht="12.75">
      <c r="B1416" s="3" t="s">
        <v>111</v>
      </c>
      <c r="C1416" s="27" t="s">
        <v>65</v>
      </c>
      <c r="D1416" s="3" t="s">
        <v>24</v>
      </c>
      <c r="F1416" s="59">
        <f>G1416*E1416/1000</f>
        <v>0</v>
      </c>
      <c r="G1416" s="28"/>
    </row>
    <row r="1417" spans="2:7" ht="12.75">
      <c r="B1417" s="3" t="s">
        <v>111</v>
      </c>
      <c r="C1417" s="27" t="s">
        <v>65</v>
      </c>
      <c r="D1417" s="3" t="s">
        <v>74</v>
      </c>
      <c r="F1417" s="59">
        <f>G1417*E1417/1000</f>
        <v>0</v>
      </c>
      <c r="G1417" s="28"/>
    </row>
    <row r="1418" spans="2:7" ht="12.75">
      <c r="B1418" s="3" t="s">
        <v>111</v>
      </c>
      <c r="C1418" s="27" t="s">
        <v>65</v>
      </c>
      <c r="D1418" s="3" t="s">
        <v>44</v>
      </c>
      <c r="E1418" s="59">
        <v>5</v>
      </c>
      <c r="F1418" s="59">
        <v>275</v>
      </c>
      <c r="G1418" s="28">
        <f>(F1418/E1418)*1000</f>
        <v>55000</v>
      </c>
    </row>
    <row r="1419" spans="2:7" ht="12.75">
      <c r="B1419" s="3" t="s">
        <v>111</v>
      </c>
      <c r="C1419" s="27" t="s">
        <v>65</v>
      </c>
      <c r="D1419" s="3" t="s">
        <v>43</v>
      </c>
      <c r="F1419" s="59"/>
      <c r="G1419" s="28" t="e">
        <f aca="true" t="shared" si="48" ref="G1419:G1424">(F1419/E1419)*1000</f>
        <v>#DIV/0!</v>
      </c>
    </row>
    <row r="1420" spans="2:7" ht="12.75">
      <c r="B1420" s="3" t="s">
        <v>111</v>
      </c>
      <c r="C1420" s="27" t="s">
        <v>65</v>
      </c>
      <c r="D1420" s="3" t="s">
        <v>23</v>
      </c>
      <c r="F1420" s="59">
        <f>G1420*E1420/1000</f>
        <v>0</v>
      </c>
      <c r="G1420" s="28"/>
    </row>
    <row r="1421" spans="2:7" ht="12.75">
      <c r="B1421" s="3" t="s">
        <v>111</v>
      </c>
      <c r="C1421" s="27" t="s">
        <v>65</v>
      </c>
      <c r="D1421" s="3" t="s">
        <v>33</v>
      </c>
      <c r="E1421" s="59">
        <v>50</v>
      </c>
      <c r="F1421" s="59">
        <v>1600</v>
      </c>
      <c r="G1421" s="28">
        <f t="shared" si="48"/>
        <v>32000</v>
      </c>
    </row>
    <row r="1422" spans="2:7" ht="12.75">
      <c r="B1422" s="3" t="s">
        <v>111</v>
      </c>
      <c r="C1422" s="27" t="s">
        <v>65</v>
      </c>
      <c r="D1422" s="3" t="s">
        <v>40</v>
      </c>
      <c r="F1422" s="59"/>
      <c r="G1422" s="28" t="e">
        <f t="shared" si="48"/>
        <v>#DIV/0!</v>
      </c>
    </row>
    <row r="1423" spans="2:7" ht="12.75">
      <c r="B1423" s="3" t="s">
        <v>111</v>
      </c>
      <c r="C1423" s="27" t="s">
        <v>66</v>
      </c>
      <c r="D1423" s="3" t="s">
        <v>50</v>
      </c>
      <c r="F1423" s="59"/>
      <c r="G1423" s="28" t="e">
        <f t="shared" si="48"/>
        <v>#DIV/0!</v>
      </c>
    </row>
    <row r="1424" spans="2:7" ht="12.75">
      <c r="B1424" s="3" t="s">
        <v>111</v>
      </c>
      <c r="C1424" s="27" t="s">
        <v>66</v>
      </c>
      <c r="D1424" s="3" t="s">
        <v>31</v>
      </c>
      <c r="F1424" s="59"/>
      <c r="G1424" s="28" t="e">
        <f t="shared" si="48"/>
        <v>#DIV/0!</v>
      </c>
    </row>
    <row r="1425" spans="2:7" ht="12.75">
      <c r="B1425" s="3" t="s">
        <v>111</v>
      </c>
      <c r="C1425" s="27" t="s">
        <v>66</v>
      </c>
      <c r="D1425" s="3" t="s">
        <v>32</v>
      </c>
      <c r="F1425" s="59"/>
      <c r="G1425" s="28" t="e">
        <f>(F1425/E1425)*1000</f>
        <v>#DIV/0!</v>
      </c>
    </row>
    <row r="1426" spans="2:7" ht="12.75">
      <c r="B1426" s="3" t="s">
        <v>111</v>
      </c>
      <c r="C1426" s="27" t="s">
        <v>66</v>
      </c>
      <c r="D1426" s="3" t="s">
        <v>25</v>
      </c>
      <c r="F1426" s="59"/>
      <c r="G1426" s="28" t="e">
        <f>(F1426/E1426)*1000</f>
        <v>#DIV/0!</v>
      </c>
    </row>
    <row r="1427" spans="2:7" ht="12.75">
      <c r="B1427" s="3" t="s">
        <v>111</v>
      </c>
      <c r="C1427" s="27" t="s">
        <v>67</v>
      </c>
      <c r="D1427" s="3" t="s">
        <v>30</v>
      </c>
      <c r="F1427" s="59">
        <f>G1427*E1427/1000</f>
        <v>0</v>
      </c>
      <c r="G1427" s="28"/>
    </row>
    <row r="1428" spans="2:7" ht="12.75">
      <c r="B1428" s="3" t="s">
        <v>111</v>
      </c>
      <c r="C1428" s="27" t="s">
        <v>67</v>
      </c>
      <c r="D1428" s="3" t="s">
        <v>29</v>
      </c>
      <c r="F1428" s="59"/>
      <c r="G1428" s="28"/>
    </row>
    <row r="1429" spans="2:7" ht="12.75">
      <c r="B1429" s="3" t="s">
        <v>111</v>
      </c>
      <c r="C1429" s="27" t="s">
        <v>67</v>
      </c>
      <c r="D1429" s="3" t="s">
        <v>41</v>
      </c>
      <c r="E1429" s="59">
        <v>32</v>
      </c>
      <c r="F1429" s="59">
        <f>G1429*E1429/1000</f>
        <v>57.6</v>
      </c>
      <c r="G1429" s="28">
        <v>1800</v>
      </c>
    </row>
    <row r="1430" spans="2:7" ht="12.75">
      <c r="B1430" s="3" t="s">
        <v>111</v>
      </c>
      <c r="C1430" s="27" t="s">
        <v>67</v>
      </c>
      <c r="D1430" s="3" t="s">
        <v>46</v>
      </c>
      <c r="E1430" s="59">
        <v>32</v>
      </c>
      <c r="F1430" s="59">
        <v>192</v>
      </c>
      <c r="G1430" s="28">
        <f>(F1430/E1430)*1000</f>
        <v>6000</v>
      </c>
    </row>
    <row r="1431" spans="2:7" ht="12.75">
      <c r="B1431" s="3" t="s">
        <v>111</v>
      </c>
      <c r="C1431" s="27" t="s">
        <v>45</v>
      </c>
      <c r="D1431" s="3" t="s">
        <v>37</v>
      </c>
      <c r="E1431" s="59">
        <v>50</v>
      </c>
      <c r="F1431" s="59">
        <v>50</v>
      </c>
      <c r="G1431" s="28">
        <f>(F1431/E1431)*1000</f>
        <v>1000</v>
      </c>
    </row>
    <row r="1432" spans="2:7" ht="12.75">
      <c r="B1432" s="3" t="s">
        <v>111</v>
      </c>
      <c r="C1432" s="27" t="s">
        <v>45</v>
      </c>
      <c r="D1432" s="3" t="s">
        <v>26</v>
      </c>
      <c r="E1432" s="59">
        <v>20</v>
      </c>
      <c r="F1432" s="70">
        <v>0.09</v>
      </c>
      <c r="G1432" s="58">
        <f>(F1432/E1432)*1000</f>
        <v>4.5</v>
      </c>
    </row>
    <row r="1433" spans="2:7" ht="12.75">
      <c r="B1433" s="3" t="s">
        <v>111</v>
      </c>
      <c r="C1433" s="27" t="s">
        <v>45</v>
      </c>
      <c r="D1433" s="3" t="s">
        <v>34</v>
      </c>
      <c r="F1433" s="59"/>
      <c r="G1433" s="28"/>
    </row>
    <row r="1434" spans="2:7" ht="12.75">
      <c r="B1434" s="3" t="s">
        <v>111</v>
      </c>
      <c r="C1434" s="27" t="s">
        <v>45</v>
      </c>
      <c r="D1434" s="3" t="s">
        <v>42</v>
      </c>
      <c r="F1434" s="59"/>
      <c r="G1434" s="28"/>
    </row>
    <row r="1435" spans="2:7" ht="12.75">
      <c r="B1435" s="3" t="s">
        <v>111</v>
      </c>
      <c r="C1435" s="27" t="s">
        <v>45</v>
      </c>
      <c r="D1435" s="3" t="s">
        <v>27</v>
      </c>
      <c r="F1435" s="59"/>
      <c r="G1435" s="28"/>
    </row>
    <row r="1436" spans="2:7" ht="12.75">
      <c r="B1436" s="3" t="s">
        <v>111</v>
      </c>
      <c r="C1436" s="27" t="s">
        <v>45</v>
      </c>
      <c r="D1436" s="3" t="s">
        <v>45</v>
      </c>
      <c r="F1436" s="59"/>
      <c r="G1436" s="28" t="e">
        <f>(F1436/E1436)*1000</f>
        <v>#DIV/0!</v>
      </c>
    </row>
    <row r="1437" spans="2:7" ht="12.75">
      <c r="B1437" s="3" t="s">
        <v>111</v>
      </c>
      <c r="C1437" s="3"/>
      <c r="D1437" s="3" t="s">
        <v>60</v>
      </c>
      <c r="E1437" s="59">
        <f>SUM(E1383,E1385,E1387:E1390,E1392,E1393,E1395:E1413,E1415,E1416,E1418:E1436)</f>
        <v>1201</v>
      </c>
      <c r="F1437" s="59">
        <f>SUM(F1383,F1385,F1387:F1390,F1392,F1393,F1395:F1413,F1415,F1416,F1418:F1436)</f>
        <v>7645.89</v>
      </c>
      <c r="G1437" s="28"/>
    </row>
    <row r="1438" spans="2:7" ht="12.75">
      <c r="B1438" s="3" t="s">
        <v>111</v>
      </c>
      <c r="C1438" s="3"/>
      <c r="D1438" s="3" t="s">
        <v>68</v>
      </c>
      <c r="E1438" s="59" t="s">
        <v>94</v>
      </c>
      <c r="F1438" s="59" t="s">
        <v>94</v>
      </c>
      <c r="G1438" s="28"/>
    </row>
    <row r="1439" spans="2:7" ht="12.75">
      <c r="B1439" s="3" t="s">
        <v>111</v>
      </c>
      <c r="C1439" s="3"/>
      <c r="D1439" s="3" t="s">
        <v>83</v>
      </c>
      <c r="E1439" s="59">
        <v>1197</v>
      </c>
      <c r="F1439" s="59"/>
      <c r="G1439" s="28"/>
    </row>
    <row r="1440" spans="2:7" ht="12.75">
      <c r="B1440" s="3" t="s">
        <v>111</v>
      </c>
      <c r="C1440" s="3"/>
      <c r="D1440" s="3" t="s">
        <v>84</v>
      </c>
      <c r="F1440" s="59"/>
      <c r="G1440" s="28"/>
    </row>
    <row r="1441" spans="9:10" ht="12.75">
      <c r="I1441" s="3"/>
      <c r="J1441" s="11">
        <f>SUBTOTAL(9,J1442:J1464)</f>
        <v>177268.39</v>
      </c>
    </row>
    <row r="1442" spans="9:10" ht="12.75">
      <c r="I1442" s="3" t="s">
        <v>86</v>
      </c>
      <c r="J1442" s="11">
        <v>34878</v>
      </c>
    </row>
    <row r="1443" spans="9:10" ht="12.75">
      <c r="I1443" s="3" t="s">
        <v>4</v>
      </c>
      <c r="J1443" s="11">
        <v>1187.09</v>
      </c>
    </row>
    <row r="1444" spans="9:10" ht="12.75">
      <c r="I1444" s="3" t="s">
        <v>48</v>
      </c>
      <c r="J1444" s="11">
        <v>6179</v>
      </c>
    </row>
    <row r="1445" spans="9:10" ht="12.75">
      <c r="I1445" s="3" t="s">
        <v>91</v>
      </c>
      <c r="J1445" s="11">
        <v>1258</v>
      </c>
    </row>
    <row r="1446" spans="9:10" ht="12.75">
      <c r="I1446" s="3" t="s">
        <v>0</v>
      </c>
      <c r="J1446" s="11">
        <v>7178</v>
      </c>
    </row>
    <row r="1447" spans="9:10" ht="12.75">
      <c r="I1447" s="3" t="s">
        <v>87</v>
      </c>
      <c r="J1447" s="11">
        <v>7872.8</v>
      </c>
    </row>
    <row r="1448" spans="9:10" ht="12.75">
      <c r="I1448" s="3" t="s">
        <v>5</v>
      </c>
      <c r="J1448" s="11">
        <v>1015</v>
      </c>
    </row>
    <row r="1449" spans="9:10" ht="12.75">
      <c r="I1449" s="3" t="s">
        <v>71</v>
      </c>
      <c r="J1449" s="11">
        <v>2893.8</v>
      </c>
    </row>
    <row r="1450" spans="9:10" ht="12.75">
      <c r="I1450" s="3" t="s">
        <v>1</v>
      </c>
      <c r="J1450" s="11">
        <v>16404.5</v>
      </c>
    </row>
    <row r="1451" spans="9:10" ht="12.75">
      <c r="I1451" s="3" t="s">
        <v>88</v>
      </c>
      <c r="J1451" s="11">
        <v>7035.5</v>
      </c>
    </row>
    <row r="1452" spans="9:10" ht="12.75">
      <c r="I1452" s="3" t="s">
        <v>2</v>
      </c>
      <c r="J1452" s="11">
        <v>8865</v>
      </c>
    </row>
    <row r="1453" spans="9:10" ht="12.75">
      <c r="I1453" s="3" t="s">
        <v>3</v>
      </c>
      <c r="J1453" s="11">
        <v>20457</v>
      </c>
    </row>
    <row r="1454" spans="9:10" ht="12.75">
      <c r="I1454" s="3" t="s">
        <v>6</v>
      </c>
      <c r="J1454" s="11">
        <v>2703.3</v>
      </c>
    </row>
    <row r="1455" spans="9:10" ht="12.75">
      <c r="I1455" s="3" t="s">
        <v>77</v>
      </c>
      <c r="J1455" s="11">
        <v>7339</v>
      </c>
    </row>
    <row r="1456" spans="9:10" ht="12.75">
      <c r="I1456" s="3" t="s">
        <v>75</v>
      </c>
      <c r="J1456" s="11">
        <v>4288.6</v>
      </c>
    </row>
    <row r="1457" spans="9:10" ht="12.75">
      <c r="I1457" s="3" t="s">
        <v>78</v>
      </c>
      <c r="J1457" s="11">
        <v>10632</v>
      </c>
    </row>
    <row r="1458" spans="9:10" ht="12.75">
      <c r="I1458" s="3" t="s">
        <v>72</v>
      </c>
      <c r="J1458" s="11">
        <v>3550.5</v>
      </c>
    </row>
    <row r="1459" spans="9:10" ht="12.75">
      <c r="I1459" s="3" t="s">
        <v>79</v>
      </c>
      <c r="J1459" s="11">
        <v>15102</v>
      </c>
    </row>
    <row r="1460" spans="9:10" ht="12.75">
      <c r="I1460" s="3" t="s">
        <v>80</v>
      </c>
      <c r="J1460" s="11">
        <v>1545</v>
      </c>
    </row>
    <row r="1461" spans="9:10" ht="12.75">
      <c r="I1461" s="3" t="s">
        <v>73</v>
      </c>
      <c r="J1461" s="11">
        <v>5348.3</v>
      </c>
    </row>
    <row r="1462" spans="9:10" ht="12.75">
      <c r="I1462" s="3" t="s">
        <v>7</v>
      </c>
      <c r="J1462" s="11">
        <v>1725</v>
      </c>
    </row>
    <row r="1463" spans="9:10" ht="12.75">
      <c r="I1463" s="3" t="s">
        <v>92</v>
      </c>
      <c r="J1463" s="11">
        <v>8614</v>
      </c>
    </row>
    <row r="1464" spans="9:10" ht="12.75">
      <c r="I1464" s="3" t="s">
        <v>111</v>
      </c>
      <c r="J1464" s="11">
        <v>1197</v>
      </c>
    </row>
  </sheetData>
  <autoFilter ref="B1:D1440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  <ignoredErrors>
    <ignoredError sqref="E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dabir khaneh</cp:lastModifiedBy>
  <cp:lastPrinted>2011-09-08T06:54:56Z</cp:lastPrinted>
  <dcterms:created xsi:type="dcterms:W3CDTF">1997-12-31T23:00:30Z</dcterms:created>
  <dcterms:modified xsi:type="dcterms:W3CDTF">2014-01-12T05:27:37Z</dcterms:modified>
  <cp:category/>
  <cp:version/>
  <cp:contentType/>
  <cp:contentStatus/>
</cp:coreProperties>
</file>